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00" yWindow="450" windowWidth="19800" windowHeight="760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E127" i="2" l="1"/>
  <c r="H127" i="2"/>
  <c r="H124" i="2"/>
  <c r="E124" i="2"/>
  <c r="G105" i="2"/>
  <c r="D105" i="2"/>
  <c r="L85" i="2"/>
  <c r="L82" i="2"/>
  <c r="L80" i="2"/>
  <c r="L78" i="2"/>
  <c r="L76" i="2"/>
  <c r="L74" i="2"/>
  <c r="K85" i="2"/>
  <c r="K82" i="2"/>
  <c r="K80" i="2"/>
  <c r="K78" i="2"/>
  <c r="K76" i="2"/>
  <c r="K74" i="2"/>
  <c r="J85" i="2"/>
  <c r="I94" i="2"/>
  <c r="H94" i="2"/>
  <c r="F94" i="2"/>
  <c r="E94" i="2"/>
  <c r="F86" i="2"/>
  <c r="I91" i="2"/>
  <c r="H91" i="2"/>
  <c r="F91" i="2"/>
  <c r="E91" i="2"/>
  <c r="D91" i="2" s="1"/>
  <c r="I89" i="2"/>
  <c r="I86" i="2" s="1"/>
  <c r="I71" i="2" s="1"/>
  <c r="H89" i="2"/>
  <c r="F89" i="2"/>
  <c r="E89" i="2"/>
  <c r="D89" i="2" s="1"/>
  <c r="I87" i="2"/>
  <c r="H87" i="2"/>
  <c r="H86" i="2" s="1"/>
  <c r="H71" i="2" s="1"/>
  <c r="F87" i="2"/>
  <c r="E87" i="2"/>
  <c r="I83" i="2"/>
  <c r="H83" i="2"/>
  <c r="K83" i="2" s="1"/>
  <c r="I84" i="2"/>
  <c r="L84" i="2" s="1"/>
  <c r="H84" i="2"/>
  <c r="G84" i="2" s="1"/>
  <c r="F84" i="2"/>
  <c r="F83" i="2" s="1"/>
  <c r="E84" i="2"/>
  <c r="E83" i="2" s="1"/>
  <c r="I81" i="2"/>
  <c r="L81" i="2" s="1"/>
  <c r="H81" i="2"/>
  <c r="K81" i="2" s="1"/>
  <c r="F81" i="2"/>
  <c r="D81" i="2" s="1"/>
  <c r="E81" i="2"/>
  <c r="I72" i="2"/>
  <c r="L72" i="2" s="1"/>
  <c r="H72" i="2"/>
  <c r="G72" i="2" s="1"/>
  <c r="F72" i="2"/>
  <c r="F71" i="2" s="1"/>
  <c r="I73" i="2"/>
  <c r="H73" i="2"/>
  <c r="K73" i="2" s="1"/>
  <c r="F73" i="2"/>
  <c r="E73" i="2"/>
  <c r="I75" i="2"/>
  <c r="H75" i="2"/>
  <c r="F75" i="2"/>
  <c r="L75" i="2" s="1"/>
  <c r="E75" i="2"/>
  <c r="K75" i="2" s="1"/>
  <c r="I77" i="2"/>
  <c r="L77" i="2" s="1"/>
  <c r="H77" i="2"/>
  <c r="K77" i="2" s="1"/>
  <c r="F77" i="2"/>
  <c r="E77" i="2"/>
  <c r="D77" i="2" s="1"/>
  <c r="I79" i="2"/>
  <c r="H79" i="2"/>
  <c r="F79" i="2"/>
  <c r="L79" i="2" s="1"/>
  <c r="E79" i="2"/>
  <c r="K79" i="2" s="1"/>
  <c r="G85" i="2"/>
  <c r="G82" i="2"/>
  <c r="J82" i="2" s="1"/>
  <c r="G80" i="2"/>
  <c r="G78" i="2"/>
  <c r="J78" i="2" s="1"/>
  <c r="G76" i="2"/>
  <c r="J76" i="2" s="1"/>
  <c r="G74" i="2"/>
  <c r="D92" i="2"/>
  <c r="D90" i="2"/>
  <c r="D88" i="2"/>
  <c r="D85" i="2"/>
  <c r="D82" i="2"/>
  <c r="D80" i="2"/>
  <c r="J80" i="2" s="1"/>
  <c r="D78" i="2"/>
  <c r="D76" i="2"/>
  <c r="D74" i="2"/>
  <c r="J74" i="2" s="1"/>
  <c r="I39" i="2"/>
  <c r="H39" i="2"/>
  <c r="F39" i="2"/>
  <c r="E39" i="2"/>
  <c r="I34" i="2"/>
  <c r="H34" i="2"/>
  <c r="F34" i="2"/>
  <c r="E34" i="2"/>
  <c r="G35" i="2"/>
  <c r="D35" i="2"/>
  <c r="G33" i="2"/>
  <c r="I31" i="2"/>
  <c r="H31" i="2"/>
  <c r="F31" i="2"/>
  <c r="E31" i="2"/>
  <c r="D24" i="3"/>
  <c r="I59" i="3"/>
  <c r="H59" i="3"/>
  <c r="F59" i="3"/>
  <c r="E59" i="3"/>
  <c r="L52" i="3"/>
  <c r="K52" i="3"/>
  <c r="G52" i="3"/>
  <c r="D52" i="3"/>
  <c r="J52" i="3" s="1"/>
  <c r="L83" i="2" l="1"/>
  <c r="J84" i="2"/>
  <c r="G83" i="2"/>
  <c r="I24" i="2"/>
  <c r="G81" i="2"/>
  <c r="J81" i="2" s="1"/>
  <c r="G73" i="2"/>
  <c r="D83" i="2"/>
  <c r="L73" i="2"/>
  <c r="K84" i="2"/>
  <c r="E86" i="2"/>
  <c r="D86" i="2" s="1"/>
  <c r="E72" i="2"/>
  <c r="D72" i="2" s="1"/>
  <c r="J72" i="2" s="1"/>
  <c r="D75" i="2"/>
  <c r="K72" i="2"/>
  <c r="E71" i="2"/>
  <c r="D73" i="2"/>
  <c r="D87" i="2"/>
  <c r="D84" i="2"/>
  <c r="G75" i="2"/>
  <c r="G77" i="2"/>
  <c r="J77" i="2" s="1"/>
  <c r="G79" i="2"/>
  <c r="J79" i="2" s="1"/>
  <c r="D79" i="2"/>
  <c r="J35" i="2"/>
  <c r="G34" i="2"/>
  <c r="D34" i="2"/>
  <c r="D13" i="4"/>
  <c r="E12" i="4"/>
  <c r="D12" i="4" s="1"/>
  <c r="G58" i="3"/>
  <c r="D58" i="3"/>
  <c r="G56" i="3"/>
  <c r="G55" i="3"/>
  <c r="D56" i="3"/>
  <c r="D55" i="3"/>
  <c r="G53" i="3"/>
  <c r="G51" i="3"/>
  <c r="G50" i="3"/>
  <c r="D53" i="3"/>
  <c r="D51" i="3"/>
  <c r="D50" i="3"/>
  <c r="G48" i="3"/>
  <c r="D48" i="3"/>
  <c r="G46" i="3"/>
  <c r="G45" i="3"/>
  <c r="D46" i="3"/>
  <c r="D45" i="3"/>
  <c r="G43" i="3"/>
  <c r="G42" i="3"/>
  <c r="G41" i="3"/>
  <c r="G40" i="3"/>
  <c r="G39" i="3"/>
  <c r="D43" i="3"/>
  <c r="D42" i="3"/>
  <c r="D41" i="3"/>
  <c r="D40" i="3"/>
  <c r="D39" i="3"/>
  <c r="G37" i="3"/>
  <c r="D37" i="3"/>
  <c r="G35" i="3"/>
  <c r="G34" i="3"/>
  <c r="G33" i="3"/>
  <c r="D35" i="3"/>
  <c r="D34" i="3"/>
  <c r="D33" i="3"/>
  <c r="G32" i="3"/>
  <c r="D32" i="3"/>
  <c r="G30" i="3"/>
  <c r="G29" i="3"/>
  <c r="G28" i="3"/>
  <c r="G27" i="3"/>
  <c r="G26" i="3"/>
  <c r="D30" i="3"/>
  <c r="D29" i="3"/>
  <c r="D28" i="3"/>
  <c r="D27" i="3"/>
  <c r="D26" i="3"/>
  <c r="G24" i="3"/>
  <c r="G23" i="3"/>
  <c r="G22" i="3"/>
  <c r="G21" i="3"/>
  <c r="D23" i="3"/>
  <c r="D22" i="3"/>
  <c r="D21" i="3"/>
  <c r="G19" i="3"/>
  <c r="E18" i="3"/>
  <c r="D19" i="3"/>
  <c r="G17" i="3"/>
  <c r="G16" i="3"/>
  <c r="G15" i="3"/>
  <c r="G14" i="3"/>
  <c r="G13" i="3"/>
  <c r="G12" i="3"/>
  <c r="G11" i="3"/>
  <c r="G10" i="3"/>
  <c r="D17" i="3"/>
  <c r="D16" i="3"/>
  <c r="D15" i="3"/>
  <c r="D14" i="3"/>
  <c r="D13" i="3"/>
  <c r="D12" i="3"/>
  <c r="D11" i="3"/>
  <c r="D10" i="3"/>
  <c r="I135" i="2"/>
  <c r="H135" i="2"/>
  <c r="F135" i="2"/>
  <c r="E135" i="2"/>
  <c r="I130" i="2"/>
  <c r="H130" i="2"/>
  <c r="H129" i="2" s="1"/>
  <c r="F130" i="2"/>
  <c r="F129" i="2" s="1"/>
  <c r="I121" i="2"/>
  <c r="H121" i="2"/>
  <c r="F121" i="2"/>
  <c r="I119" i="2"/>
  <c r="H119" i="2"/>
  <c r="F119" i="2"/>
  <c r="I117" i="2"/>
  <c r="H117" i="2"/>
  <c r="F117" i="2"/>
  <c r="I115" i="2"/>
  <c r="H115" i="2"/>
  <c r="F115" i="2"/>
  <c r="E130" i="2"/>
  <c r="E129" i="2" s="1"/>
  <c r="E121" i="2"/>
  <c r="E119" i="2"/>
  <c r="E117" i="2"/>
  <c r="E115" i="2"/>
  <c r="I69" i="2"/>
  <c r="I68" i="2" s="1"/>
  <c r="I67" i="2" s="1"/>
  <c r="I58" i="2"/>
  <c r="I57" i="2" s="1"/>
  <c r="H58" i="2"/>
  <c r="H57" i="2" s="1"/>
  <c r="F58" i="2"/>
  <c r="F57" i="2" s="1"/>
  <c r="G56" i="2"/>
  <c r="G55" i="2"/>
  <c r="G53" i="2"/>
  <c r="G52" i="2"/>
  <c r="I54" i="2"/>
  <c r="F54" i="2"/>
  <c r="E54" i="2"/>
  <c r="I47" i="2"/>
  <c r="I46" i="2" s="1"/>
  <c r="H47" i="2"/>
  <c r="H46" i="2"/>
  <c r="I44" i="2"/>
  <c r="H44" i="2"/>
  <c r="I37" i="2"/>
  <c r="H37" i="2"/>
  <c r="I19" i="2"/>
  <c r="I18" i="2" s="1"/>
  <c r="H19" i="2"/>
  <c r="H18" i="2" s="1"/>
  <c r="F47" i="2"/>
  <c r="F46" i="2" s="1"/>
  <c r="F44" i="2"/>
  <c r="E47" i="2"/>
  <c r="E46" i="2" s="1"/>
  <c r="E44" i="2"/>
  <c r="F37" i="2"/>
  <c r="E37" i="2"/>
  <c r="E36" i="2" s="1"/>
  <c r="E25" i="2"/>
  <c r="E24" i="2" s="1"/>
  <c r="F19" i="2"/>
  <c r="F18" i="2" s="1"/>
  <c r="E19" i="2"/>
  <c r="E18" i="2" s="1"/>
  <c r="J73" i="2" l="1"/>
  <c r="J83" i="2"/>
  <c r="E114" i="2"/>
  <c r="J75" i="2"/>
  <c r="E11" i="4"/>
  <c r="H114" i="2"/>
  <c r="F43" i="2"/>
  <c r="D43" i="2" s="1"/>
  <c r="E43" i="2"/>
  <c r="I114" i="2"/>
  <c r="F114" i="2"/>
  <c r="I43" i="2"/>
  <c r="H43" i="2"/>
  <c r="I36" i="2"/>
  <c r="F36" i="2"/>
  <c r="D36" i="2" s="1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0" i="2"/>
  <c r="G109" i="2"/>
  <c r="G107" i="2"/>
  <c r="G106" i="2"/>
  <c r="G104" i="2"/>
  <c r="G103" i="2" s="1"/>
  <c r="G102" i="2" s="1"/>
  <c r="G99" i="2"/>
  <c r="G98" i="2"/>
  <c r="G96" i="2"/>
  <c r="G95" i="2"/>
  <c r="G94" i="2"/>
  <c r="G92" i="2"/>
  <c r="G91" i="2"/>
  <c r="G90" i="2"/>
  <c r="G89" i="2"/>
  <c r="G88" i="2"/>
  <c r="G87" i="2"/>
  <c r="G86" i="2"/>
  <c r="G70" i="2"/>
  <c r="G66" i="2"/>
  <c r="G62" i="2"/>
  <c r="G61" i="2"/>
  <c r="G60" i="2" s="1"/>
  <c r="G59" i="2"/>
  <c r="G58" i="2"/>
  <c r="G57" i="2"/>
  <c r="G48" i="2"/>
  <c r="G47" i="2"/>
  <c r="G46" i="2"/>
  <c r="G45" i="2"/>
  <c r="G44" i="2"/>
  <c r="G42" i="2"/>
  <c r="G41" i="2"/>
  <c r="G40" i="2"/>
  <c r="G38" i="2"/>
  <c r="G37" i="2"/>
  <c r="G32" i="2"/>
  <c r="G31" i="2"/>
  <c r="G30" i="2"/>
  <c r="G29" i="2"/>
  <c r="G28" i="2"/>
  <c r="G27" i="2"/>
  <c r="G26" i="2"/>
  <c r="G23" i="2"/>
  <c r="G22" i="2"/>
  <c r="G21" i="2"/>
  <c r="G20" i="2"/>
  <c r="G17" i="2"/>
  <c r="G16" i="2"/>
  <c r="G15" i="2"/>
  <c r="G14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3" i="2"/>
  <c r="D112" i="2"/>
  <c r="D110" i="2"/>
  <c r="D109" i="2"/>
  <c r="D107" i="2"/>
  <c r="D106" i="2"/>
  <c r="D104" i="2"/>
  <c r="D99" i="2"/>
  <c r="D98" i="2"/>
  <c r="D96" i="2"/>
  <c r="D95" i="2"/>
  <c r="D94" i="2"/>
  <c r="D70" i="2"/>
  <c r="D66" i="2"/>
  <c r="D62" i="2"/>
  <c r="D61" i="2"/>
  <c r="D60" i="2"/>
  <c r="D59" i="2"/>
  <c r="D56" i="2"/>
  <c r="D55" i="2"/>
  <c r="D53" i="2"/>
  <c r="D52" i="2"/>
  <c r="D48" i="2"/>
  <c r="D47" i="2"/>
  <c r="D46" i="2"/>
  <c r="D45" i="2"/>
  <c r="D44" i="2"/>
  <c r="D42" i="2"/>
  <c r="D41" i="2"/>
  <c r="D40" i="2"/>
  <c r="D39" i="2"/>
  <c r="D38" i="2"/>
  <c r="D37" i="2"/>
  <c r="D33" i="2"/>
  <c r="D32" i="2"/>
  <c r="D31" i="2"/>
  <c r="D30" i="2"/>
  <c r="D29" i="2"/>
  <c r="D28" i="2"/>
  <c r="D27" i="2"/>
  <c r="D26" i="2"/>
  <c r="D23" i="2"/>
  <c r="D22" i="2"/>
  <c r="D21" i="2"/>
  <c r="D20" i="2"/>
  <c r="D17" i="2"/>
  <c r="D16" i="2"/>
  <c r="D15" i="2"/>
  <c r="D14" i="2"/>
  <c r="D103" i="2" l="1"/>
  <c r="D102" i="2" s="1"/>
  <c r="E9" i="4"/>
  <c r="D11" i="4"/>
  <c r="G43" i="2"/>
  <c r="K35" i="3"/>
  <c r="D57" i="3"/>
  <c r="I44" i="3"/>
  <c r="J126" i="2"/>
  <c r="H54" i="2"/>
  <c r="G54" i="2" s="1"/>
  <c r="D9" i="4" l="1"/>
  <c r="J134" i="2"/>
  <c r="H65" i="2"/>
  <c r="J41" i="2"/>
  <c r="K90" i="2"/>
  <c r="J90" i="2"/>
  <c r="L27" i="2"/>
  <c r="K27" i="2"/>
  <c r="J27" i="2"/>
  <c r="L41" i="3"/>
  <c r="K41" i="3"/>
  <c r="J41" i="3"/>
  <c r="H38" i="3"/>
  <c r="G38" i="3"/>
  <c r="E38" i="3"/>
  <c r="D38" i="3"/>
  <c r="I103" i="2"/>
  <c r="I102" i="2" s="1"/>
  <c r="L35" i="3"/>
  <c r="G18" i="3"/>
  <c r="J107" i="2"/>
  <c r="J96" i="2"/>
  <c r="L29" i="2"/>
  <c r="K29" i="2"/>
  <c r="J29" i="2"/>
  <c r="J113" i="2"/>
  <c r="H103" i="2"/>
  <c r="J95" i="2"/>
  <c r="H31" i="3"/>
  <c r="G31" i="3"/>
  <c r="E31" i="3"/>
  <c r="D31" i="3"/>
  <c r="D25" i="3"/>
  <c r="J35" i="3"/>
  <c r="I111" i="2"/>
  <c r="I108" i="2" s="1"/>
  <c r="H111" i="2"/>
  <c r="F111" i="2"/>
  <c r="F108" i="2" s="1"/>
  <c r="E111" i="2"/>
  <c r="K24" i="3"/>
  <c r="J24" i="3"/>
  <c r="I101" i="2" l="1"/>
  <c r="E108" i="2"/>
  <c r="D108" i="2" s="1"/>
  <c r="D111" i="2"/>
  <c r="H108" i="2"/>
  <c r="G108" i="2" s="1"/>
  <c r="G101" i="2" s="1"/>
  <c r="G100" i="2" s="1"/>
  <c r="G111" i="2"/>
  <c r="H64" i="2"/>
  <c r="G64" i="2" s="1"/>
  <c r="G65" i="2"/>
  <c r="I100" i="2"/>
  <c r="H102" i="2"/>
  <c r="E13" i="2"/>
  <c r="H101" i="2" l="1"/>
  <c r="E12" i="2"/>
  <c r="D18" i="3"/>
  <c r="F18" i="3"/>
  <c r="G47" i="3"/>
  <c r="I20" i="3"/>
  <c r="H20" i="3"/>
  <c r="G20" i="3"/>
  <c r="F20" i="3"/>
  <c r="E20" i="3"/>
  <c r="D20" i="3"/>
  <c r="L136" i="2"/>
  <c r="K136" i="2"/>
  <c r="J136" i="2"/>
  <c r="L135" i="2"/>
  <c r="K135" i="2"/>
  <c r="J135" i="2"/>
  <c r="L130" i="2"/>
  <c r="K130" i="2"/>
  <c r="J130" i="2"/>
  <c r="L129" i="2"/>
  <c r="K129" i="2"/>
  <c r="J129" i="2"/>
  <c r="L128" i="2"/>
  <c r="K128" i="2"/>
  <c r="J128" i="2"/>
  <c r="L127" i="2"/>
  <c r="K127" i="2"/>
  <c r="J127" i="2"/>
  <c r="L123" i="2"/>
  <c r="K123" i="2"/>
  <c r="J123" i="2"/>
  <c r="L122" i="2"/>
  <c r="K122" i="2"/>
  <c r="J122" i="2"/>
  <c r="L120" i="2"/>
  <c r="K120" i="2"/>
  <c r="J120" i="2"/>
  <c r="L119" i="2"/>
  <c r="K119" i="2"/>
  <c r="J119" i="2"/>
  <c r="L118" i="2"/>
  <c r="K118" i="2"/>
  <c r="J118" i="2"/>
  <c r="L117" i="2"/>
  <c r="K117" i="2"/>
  <c r="J117" i="2"/>
  <c r="L112" i="2"/>
  <c r="K112" i="2"/>
  <c r="J112" i="2"/>
  <c r="L111" i="2"/>
  <c r="K111" i="2"/>
  <c r="J111" i="2"/>
  <c r="L108" i="2"/>
  <c r="K108" i="2"/>
  <c r="J108" i="2"/>
  <c r="L105" i="2"/>
  <c r="K105" i="2"/>
  <c r="J105" i="2"/>
  <c r="L104" i="2"/>
  <c r="K104" i="2"/>
  <c r="J104" i="2"/>
  <c r="L99" i="2"/>
  <c r="K99" i="2"/>
  <c r="J99" i="2"/>
  <c r="L98" i="2"/>
  <c r="K98" i="2"/>
  <c r="J98" i="2"/>
  <c r="L92" i="2"/>
  <c r="K92" i="2"/>
  <c r="J92" i="2"/>
  <c r="L91" i="2"/>
  <c r="K91" i="2"/>
  <c r="J91" i="2"/>
  <c r="L89" i="2"/>
  <c r="K89" i="2"/>
  <c r="J89" i="2"/>
  <c r="L88" i="2"/>
  <c r="K88" i="2"/>
  <c r="J88" i="2"/>
  <c r="L87" i="2"/>
  <c r="K87" i="2"/>
  <c r="J87" i="2"/>
  <c r="L86" i="2"/>
  <c r="K86" i="2"/>
  <c r="J86" i="2"/>
  <c r="L71" i="2"/>
  <c r="L70" i="2"/>
  <c r="K70" i="2"/>
  <c r="J70" i="2"/>
  <c r="L69" i="2"/>
  <c r="L68" i="2"/>
  <c r="L67" i="2"/>
  <c r="L66" i="2"/>
  <c r="K66" i="2"/>
  <c r="J66" i="2"/>
  <c r="L65" i="2"/>
  <c r="L64" i="2"/>
  <c r="L63" i="2"/>
  <c r="L62" i="2"/>
  <c r="K62" i="2"/>
  <c r="J62" i="2"/>
  <c r="L61" i="2"/>
  <c r="K61" i="2"/>
  <c r="J61" i="2"/>
  <c r="L60" i="2"/>
  <c r="K60" i="2"/>
  <c r="J60" i="2"/>
  <c r="L59" i="2"/>
  <c r="K59" i="2"/>
  <c r="J59" i="2"/>
  <c r="L58" i="2"/>
  <c r="L57" i="2"/>
  <c r="L56" i="2"/>
  <c r="K56" i="2"/>
  <c r="J56" i="2"/>
  <c r="L55" i="2"/>
  <c r="K55" i="2"/>
  <c r="J55" i="2"/>
  <c r="L53" i="2"/>
  <c r="K53" i="2"/>
  <c r="J53" i="2"/>
  <c r="L52" i="2"/>
  <c r="K52" i="2"/>
  <c r="J52" i="2"/>
  <c r="L48" i="2"/>
  <c r="K48" i="2"/>
  <c r="J48" i="2"/>
  <c r="L47" i="2"/>
  <c r="K47" i="2"/>
  <c r="J47" i="2"/>
  <c r="L46" i="2"/>
  <c r="K46" i="2"/>
  <c r="J46" i="2"/>
  <c r="L45" i="2"/>
  <c r="K45" i="2"/>
  <c r="J45" i="2"/>
  <c r="L44" i="2"/>
  <c r="K44" i="2"/>
  <c r="J44" i="2"/>
  <c r="L43" i="2"/>
  <c r="L42" i="2"/>
  <c r="K42" i="2"/>
  <c r="J42" i="2"/>
  <c r="L40" i="2"/>
  <c r="K40" i="2"/>
  <c r="J40" i="2"/>
  <c r="L38" i="2"/>
  <c r="K38" i="2"/>
  <c r="J38" i="2"/>
  <c r="L37" i="2"/>
  <c r="K37" i="2"/>
  <c r="J37" i="2"/>
  <c r="L33" i="2"/>
  <c r="K33" i="2"/>
  <c r="J33" i="2"/>
  <c r="L32" i="2"/>
  <c r="K32" i="2"/>
  <c r="J32" i="2"/>
  <c r="L31" i="2"/>
  <c r="K31" i="2"/>
  <c r="J31" i="2"/>
  <c r="L30" i="2"/>
  <c r="K30" i="2"/>
  <c r="J30" i="2"/>
  <c r="L28" i="2"/>
  <c r="K28" i="2"/>
  <c r="J28" i="2"/>
  <c r="L26" i="2"/>
  <c r="K26" i="2"/>
  <c r="J26" i="2"/>
  <c r="L23" i="2"/>
  <c r="K23" i="2"/>
  <c r="J23" i="2"/>
  <c r="L22" i="2"/>
  <c r="K22" i="2"/>
  <c r="J22" i="2"/>
  <c r="L21" i="2"/>
  <c r="K21" i="2"/>
  <c r="J21" i="2"/>
  <c r="L20" i="2"/>
  <c r="K20" i="2"/>
  <c r="J20" i="2"/>
  <c r="L17" i="2"/>
  <c r="K17" i="2"/>
  <c r="J17" i="2"/>
  <c r="L16" i="2"/>
  <c r="K16" i="2"/>
  <c r="J16" i="2"/>
  <c r="L15" i="2"/>
  <c r="K15" i="2"/>
  <c r="J15" i="2"/>
  <c r="L14" i="2"/>
  <c r="K14" i="2"/>
  <c r="J14" i="2"/>
  <c r="L37" i="3"/>
  <c r="K37" i="3"/>
  <c r="J37" i="3"/>
  <c r="H36" i="3"/>
  <c r="G36" i="3"/>
  <c r="F36" i="3"/>
  <c r="L36" i="3" s="1"/>
  <c r="E36" i="3"/>
  <c r="D36" i="3"/>
  <c r="L61" i="3"/>
  <c r="K61" i="3"/>
  <c r="J61" i="3"/>
  <c r="K59" i="3"/>
  <c r="G59" i="3"/>
  <c r="J59" i="3" s="1"/>
  <c r="D59" i="3"/>
  <c r="L58" i="3"/>
  <c r="K58" i="3"/>
  <c r="J58" i="3"/>
  <c r="I57" i="3"/>
  <c r="H57" i="3"/>
  <c r="G57" i="3"/>
  <c r="J57" i="3" s="1"/>
  <c r="F57" i="3"/>
  <c r="L57" i="3" s="1"/>
  <c r="E57" i="3"/>
  <c r="L56" i="3"/>
  <c r="K56" i="3"/>
  <c r="J56" i="3"/>
  <c r="L55" i="3"/>
  <c r="K55" i="3"/>
  <c r="J55" i="3"/>
  <c r="I54" i="3"/>
  <c r="H54" i="3"/>
  <c r="G54" i="3"/>
  <c r="F54" i="3"/>
  <c r="E54" i="3"/>
  <c r="D54" i="3"/>
  <c r="L48" i="3"/>
  <c r="K48" i="3"/>
  <c r="J48" i="3"/>
  <c r="I47" i="3"/>
  <c r="H47" i="3"/>
  <c r="F47" i="3"/>
  <c r="L47" i="3" s="1"/>
  <c r="E47" i="3"/>
  <c r="D47" i="3"/>
  <c r="L53" i="3"/>
  <c r="K53" i="3"/>
  <c r="J53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36" i="3" l="1"/>
  <c r="H100" i="2"/>
  <c r="J54" i="2"/>
  <c r="J47" i="3"/>
  <c r="J36" i="3"/>
  <c r="K57" i="3"/>
  <c r="L54" i="3"/>
  <c r="K54" i="3"/>
  <c r="K47" i="3"/>
  <c r="L59" i="3"/>
  <c r="J54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I25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103" i="2"/>
  <c r="F102" i="2" s="1"/>
  <c r="F101" i="2" s="1"/>
  <c r="E103" i="2"/>
  <c r="I97" i="2"/>
  <c r="I93" i="2" s="1"/>
  <c r="H97" i="2"/>
  <c r="H93" i="2" s="1"/>
  <c r="F97" i="2"/>
  <c r="E97" i="2"/>
  <c r="E93" i="2" s="1"/>
  <c r="G71" i="2"/>
  <c r="D71" i="2"/>
  <c r="H69" i="2"/>
  <c r="G69" i="2" s="1"/>
  <c r="E69" i="2"/>
  <c r="H63" i="2"/>
  <c r="G63" i="2" s="1"/>
  <c r="E65" i="2"/>
  <c r="D65" i="2" s="1"/>
  <c r="E58" i="2"/>
  <c r="D54" i="2"/>
  <c r="I51" i="2"/>
  <c r="I50" i="2" s="1"/>
  <c r="I49" i="2" s="1"/>
  <c r="H51" i="2"/>
  <c r="F51" i="2"/>
  <c r="F50" i="2" s="1"/>
  <c r="E51" i="2"/>
  <c r="E50" i="2" s="1"/>
  <c r="H25" i="2"/>
  <c r="F25" i="2"/>
  <c r="G19" i="2"/>
  <c r="I13" i="2"/>
  <c r="I12" i="2" s="1"/>
  <c r="H13" i="2"/>
  <c r="F13" i="2"/>
  <c r="I11" i="2" l="1"/>
  <c r="I9" i="2" s="1"/>
  <c r="I26" i="4" s="1"/>
  <c r="E57" i="2"/>
  <c r="D57" i="2" s="1"/>
  <c r="J57" i="2" s="1"/>
  <c r="D58" i="2"/>
  <c r="G51" i="2"/>
  <c r="H50" i="2"/>
  <c r="G25" i="2"/>
  <c r="H24" i="2"/>
  <c r="F100" i="2"/>
  <c r="L100" i="2" s="1"/>
  <c r="L101" i="2"/>
  <c r="L25" i="2"/>
  <c r="F24" i="2"/>
  <c r="D25" i="2"/>
  <c r="J25" i="2" s="1"/>
  <c r="E68" i="2"/>
  <c r="D69" i="2"/>
  <c r="E102" i="2"/>
  <c r="K102" i="2" s="1"/>
  <c r="J103" i="2"/>
  <c r="H12" i="2"/>
  <c r="G13" i="2"/>
  <c r="F12" i="2"/>
  <c r="D13" i="2"/>
  <c r="J13" i="2" s="1"/>
  <c r="D114" i="2"/>
  <c r="D19" i="2"/>
  <c r="J19" i="2" s="1"/>
  <c r="G93" i="2"/>
  <c r="G97" i="2"/>
  <c r="F93" i="2"/>
  <c r="D93" i="2" s="1"/>
  <c r="D97" i="2"/>
  <c r="D50" i="2"/>
  <c r="D51" i="2"/>
  <c r="J51" i="2" s="1"/>
  <c r="K19" i="2"/>
  <c r="E49" i="2"/>
  <c r="L51" i="2"/>
  <c r="E64" i="2"/>
  <c r="D64" i="2" s="1"/>
  <c r="K65" i="2"/>
  <c r="J65" i="2"/>
  <c r="K51" i="2"/>
  <c r="K25" i="3"/>
  <c r="K71" i="2"/>
  <c r="J71" i="2"/>
  <c r="K93" i="2"/>
  <c r="K97" i="2"/>
  <c r="K58" i="2"/>
  <c r="J58" i="2"/>
  <c r="K54" i="2"/>
  <c r="K43" i="2"/>
  <c r="J43" i="2"/>
  <c r="L25" i="3"/>
  <c r="L9" i="3"/>
  <c r="K9" i="3"/>
  <c r="J9" i="3"/>
  <c r="L114" i="2"/>
  <c r="L121" i="2"/>
  <c r="K114" i="2"/>
  <c r="K121" i="2"/>
  <c r="J121" i="2"/>
  <c r="L102" i="2"/>
  <c r="L103" i="2"/>
  <c r="K103" i="2"/>
  <c r="L97" i="2"/>
  <c r="H68" i="2"/>
  <c r="G68" i="2" s="1"/>
  <c r="K69" i="2"/>
  <c r="J69" i="2"/>
  <c r="L54" i="2"/>
  <c r="L36" i="2"/>
  <c r="L39" i="2"/>
  <c r="K25" i="2"/>
  <c r="L18" i="2"/>
  <c r="L19" i="2"/>
  <c r="L13" i="2"/>
  <c r="K13" i="2"/>
  <c r="K31" i="3"/>
  <c r="F31" i="3"/>
  <c r="F44" i="3"/>
  <c r="L44" i="3" s="1"/>
  <c r="H44" i="3"/>
  <c r="G44" i="3"/>
  <c r="I31" i="3"/>
  <c r="I18" i="3"/>
  <c r="I24" i="4" l="1"/>
  <c r="I23" i="4" s="1"/>
  <c r="I22" i="4" s="1"/>
  <c r="G26" i="4"/>
  <c r="F11" i="2"/>
  <c r="K57" i="2"/>
  <c r="J114" i="2"/>
  <c r="D101" i="2"/>
  <c r="D100" i="2" s="1"/>
  <c r="K12" i="2"/>
  <c r="J102" i="2"/>
  <c r="E101" i="2"/>
  <c r="E100" i="2" s="1"/>
  <c r="L12" i="2"/>
  <c r="J93" i="2"/>
  <c r="E67" i="2"/>
  <c r="D67" i="2" s="1"/>
  <c r="D68" i="2"/>
  <c r="G50" i="2"/>
  <c r="J50" i="2" s="1"/>
  <c r="H49" i="2"/>
  <c r="K49" i="2" s="1"/>
  <c r="D24" i="2"/>
  <c r="L24" i="2"/>
  <c r="K24" i="2"/>
  <c r="G24" i="2"/>
  <c r="J24" i="2" s="1"/>
  <c r="G12" i="2"/>
  <c r="D12" i="2"/>
  <c r="K101" i="2"/>
  <c r="F49" i="2"/>
  <c r="D49" i="2" s="1"/>
  <c r="D18" i="2"/>
  <c r="J97" i="2"/>
  <c r="K18" i="2"/>
  <c r="G18" i="2"/>
  <c r="L93" i="2"/>
  <c r="E63" i="2"/>
  <c r="E11" i="2" s="1"/>
  <c r="K64" i="2"/>
  <c r="J64" i="2"/>
  <c r="F7" i="3"/>
  <c r="F31" i="4" s="1"/>
  <c r="I7" i="3"/>
  <c r="I31" i="4" s="1"/>
  <c r="L31" i="3"/>
  <c r="G7" i="3"/>
  <c r="K50" i="2"/>
  <c r="J31" i="3"/>
  <c r="J25" i="3"/>
  <c r="H67" i="2"/>
  <c r="K68" i="2"/>
  <c r="J68" i="2"/>
  <c r="L50" i="2"/>
  <c r="J18" i="3"/>
  <c r="J20" i="3"/>
  <c r="L18" i="3"/>
  <c r="L20" i="3"/>
  <c r="H7" i="3"/>
  <c r="H30" i="4" s="1"/>
  <c r="E44" i="3"/>
  <c r="D44" i="3"/>
  <c r="J38" i="3"/>
  <c r="E9" i="2" l="1"/>
  <c r="E25" i="4" s="1"/>
  <c r="G31" i="4"/>
  <c r="I29" i="4"/>
  <c r="I28" i="4" s="1"/>
  <c r="I27" i="4" s="1"/>
  <c r="I21" i="4" s="1"/>
  <c r="I20" i="4" s="1"/>
  <c r="I7" i="4" s="1"/>
  <c r="D31" i="4"/>
  <c r="F29" i="4"/>
  <c r="F28" i="4" s="1"/>
  <c r="F27" i="4" s="1"/>
  <c r="G30" i="4"/>
  <c r="H29" i="4"/>
  <c r="J101" i="2"/>
  <c r="K67" i="2"/>
  <c r="G67" i="2"/>
  <c r="J67" i="2" s="1"/>
  <c r="K63" i="2"/>
  <c r="D63" i="2"/>
  <c r="J63" i="2" s="1"/>
  <c r="J12" i="2"/>
  <c r="F9" i="2"/>
  <c r="L11" i="2"/>
  <c r="J100" i="2"/>
  <c r="K100" i="2"/>
  <c r="J18" i="2"/>
  <c r="D11" i="2"/>
  <c r="D9" i="2" s="1"/>
  <c r="L49" i="2"/>
  <c r="G49" i="2"/>
  <c r="J49" i="2" s="1"/>
  <c r="K44" i="3"/>
  <c r="E7" i="3"/>
  <c r="E30" i="4" s="1"/>
  <c r="J44" i="3"/>
  <c r="D7" i="3"/>
  <c r="L7" i="3"/>
  <c r="I63" i="3"/>
  <c r="K38" i="3"/>
  <c r="L9" i="2" l="1"/>
  <c r="F26" i="4"/>
  <c r="E29" i="4"/>
  <c r="D30" i="4"/>
  <c r="D25" i="4"/>
  <c r="E24" i="4"/>
  <c r="H28" i="4"/>
  <c r="G29" i="4"/>
  <c r="F63" i="3"/>
  <c r="D63" i="3"/>
  <c r="J7" i="3"/>
  <c r="K7" i="3"/>
  <c r="E63" i="3"/>
  <c r="K39" i="2"/>
  <c r="E23" i="4" l="1"/>
  <c r="D24" i="4"/>
  <c r="E28" i="4"/>
  <c r="D29" i="4"/>
  <c r="F24" i="4"/>
  <c r="F23" i="4" s="1"/>
  <c r="F22" i="4" s="1"/>
  <c r="F21" i="4" s="1"/>
  <c r="F20" i="4" s="1"/>
  <c r="F7" i="4" s="1"/>
  <c r="D26" i="4"/>
  <c r="G28" i="4"/>
  <c r="H27" i="4"/>
  <c r="G27" i="4" s="1"/>
  <c r="H36" i="2"/>
  <c r="K36" i="2" s="1"/>
  <c r="G39" i="2"/>
  <c r="J39" i="2" s="1"/>
  <c r="E27" i="4" l="1"/>
  <c r="D27" i="4" s="1"/>
  <c r="D28" i="4"/>
  <c r="G36" i="2"/>
  <c r="J36" i="2" s="1"/>
  <c r="H11" i="2"/>
  <c r="D23" i="4"/>
  <c r="E22" i="4"/>
  <c r="H9" i="2" l="1"/>
  <c r="K11" i="2"/>
  <c r="G11" i="2"/>
  <c r="E21" i="4"/>
  <c r="D22" i="4"/>
  <c r="E20" i="4" l="1"/>
  <c r="D21" i="4"/>
  <c r="G9" i="2"/>
  <c r="J9" i="2" s="1"/>
  <c r="J11" i="2"/>
  <c r="H25" i="4"/>
  <c r="H63" i="3"/>
  <c r="K9" i="2"/>
  <c r="G25" i="4" l="1"/>
  <c r="H24" i="4"/>
  <c r="D20" i="4"/>
  <c r="D7" i="4" s="1"/>
  <c r="E7" i="4"/>
  <c r="G63" i="3"/>
  <c r="H23" i="4" l="1"/>
  <c r="G24" i="4"/>
  <c r="H22" i="4" l="1"/>
  <c r="G23" i="4"/>
  <c r="H21" i="4" l="1"/>
  <c r="G22" i="4"/>
  <c r="H20" i="4" l="1"/>
  <c r="G21" i="4"/>
  <c r="G20" i="4" l="1"/>
  <c r="G7" i="4" s="1"/>
  <c r="H7" i="4"/>
</calcChain>
</file>

<file path=xl/sharedStrings.xml><?xml version="1.0" encoding="utf-8"?>
<sst xmlns="http://schemas.openxmlformats.org/spreadsheetml/2006/main" count="721" uniqueCount="443">
  <si>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</si>
  <si>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</si>
  <si>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</si>
  <si>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</si>
  <si>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</si>
  <si>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</si>
  <si>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</si>
  <si>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</si>
  <si>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</si>
  <si>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</si>
  <si>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</si>
  <si>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</si>
  <si>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</si>
  <si>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</si>
  <si>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</si>
  <si>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</si>
  <si>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</si>
  <si>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</si>
  <si>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</si>
  <si>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</si>
  <si>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</si>
  <si>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</si>
  <si>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</si>
  <si>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</si>
  <si>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</si>
  <si>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</si>
  <si>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</si>
  <si>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</si>
  <si>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</si>
  <si>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</si>
  <si>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</si>
  <si>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</si>
  <si>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</si>
  <si>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</si>
  <si>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</si>
  <si>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</si>
  <si>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</si>
  <si>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</si>
  <si>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</si>
  <si>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</si>
  <si>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</si>
  <si>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</si>
  <si>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</si>
  <si>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</si>
  <si>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</si>
  <si>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</si>
  <si>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</si>
  <si>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</si>
  <si>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</si>
  <si>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</si>
  <si>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</si>
  <si>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</si>
  <si>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</si>
  <si>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</si>
  <si>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</si>
  <si>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</si>
  <si>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</si>
  <si>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</si>
  <si>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</si>
  <si>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</si>
  <si>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</si>
  <si>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</si>
  <si>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</si>
  <si>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</si>
  <si>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</si>
  <si>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</si>
  <si>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</si>
  <si>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</si>
  <si>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</si>
  <si>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</si>
  <si>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</si>
  <si>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</si>
  <si>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</si>
  <si>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</si>
  <si>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</si>
  <si>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</si>
  <si>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</si>
  <si>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</si>
  <si>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</si>
  <si>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</si>
  <si>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</si>
  <si>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</si>
  <si>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</si>
  <si>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</si>
  <si>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</si>
  <si>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</si>
  <si>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</si>
  <si>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</si>
  <si>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</si>
  <si>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</si>
  <si>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</si>
  <si>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</si>
  <si>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</si>
  <si>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</si>
  <si>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</si>
  <si>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</si>
  <si>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</si>
  <si>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</si>
  <si>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</si>
  <si>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</si>
  <si>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</si>
  <si>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</si>
  <si>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</si>
  <si>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</si>
  <si>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</si>
  <si>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</si>
  <si>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</si>
  <si>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</si>
  <si>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</si>
  <si>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</si>
  <si>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</si>
  <si>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</si>
  <si>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</si>
  <si>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</si>
  <si>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</si>
  <si>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</si>
  <si>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</si>
  <si>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</si>
  <si>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</si>
  <si>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</si>
  <si>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</si>
  <si>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</si>
  <si>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</si>
  <si>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</si>
  <si>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</si>
  <si>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</si>
  <si>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</si>
  <si>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</si>
  <si>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</si>
  <si>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</si>
  <si>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</si>
  <si>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</si>
  <si>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</si>
  <si>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</si>
  <si>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</si>
  <si>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</si>
  <si>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</si>
  <si>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</si>
  <si>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</si>
  <si>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</si>
  <si>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</si>
  <si>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</si>
  <si>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городских поселений на выравнивание бюджетной обеспеченности</t>
  </si>
  <si>
    <t xml:space="preserve"> 000 2020100113 0000 151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</si>
  <si>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</si>
  <si>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</si>
  <si>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</si>
  <si>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</si>
  <si>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</si>
  <si>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</si>
  <si>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</si>
  <si>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</si>
  <si>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</si>
  <si>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</si>
  <si>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</si>
  <si>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</si>
  <si>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</si>
  <si>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</si>
  <si>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</si>
  <si>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</si>
  <si>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</si>
  <si>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</si>
  <si>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</si>
  <si>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000 2020301513 0000 151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</si>
  <si>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</si>
  <si>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</si>
  <si>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</si>
  <si>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000 2020302205 0000 151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</si>
  <si>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</si>
  <si>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</si>
  <si>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</si>
  <si>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</si>
  <si>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</si>
  <si>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000 2020302413 0000 151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</si>
  <si>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</si>
  <si>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</si>
  <si>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</si>
  <si>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</si>
  <si>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</si>
  <si>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</si>
  <si>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</si>
  <si>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</si>
  <si>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</si>
  <si>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</si>
  <si>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</si>
  <si>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</si>
  <si>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</si>
  <si>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</si>
  <si>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</si>
  <si>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</si>
  <si>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</si>
  <si>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</si>
  <si>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</si>
  <si>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</si>
  <si>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</si>
  <si>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</si>
  <si>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000 2190500013 0000 151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</si>
  <si>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</si>
  <si>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</si>
  <si>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</si>
  <si>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</si>
  <si>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</si>
  <si>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</si>
  <si>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</si>
  <si>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</si>
  <si>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</si>
  <si>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</si>
  <si>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</si>
  <si>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</si>
  <si>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</si>
  <si>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</si>
  <si>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</si>
  <si>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</si>
  <si>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</si>
  <si>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</si>
  <si>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</si>
  <si>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</si>
  <si>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</si>
  <si>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</si>
  <si>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</si>
  <si>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</si>
  <si>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</si>
  <si>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</si>
  <si>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</si>
  <si>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</si>
  <si>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</si>
  <si>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</si>
  <si>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</si>
  <si>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</si>
  <si>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</si>
  <si>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</si>
  <si>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</si>
  <si>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</si>
  <si>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</si>
  <si>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</si>
  <si>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</si>
  <si>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</si>
  <si>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</si>
  <si>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</si>
  <si>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</si>
  <si>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</si>
  <si>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</si>
  <si>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</si>
  <si>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</si>
  <si>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</si>
  <si>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</si>
  <si>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</si>
  <si>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</si>
  <si>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</si>
  <si>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</si>
  <si>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</si>
  <si>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</si>
  <si>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</si>
  <si>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</si>
  <si>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</si>
  <si>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</si>
  <si>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</si>
  <si>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</si>
  <si>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</si>
  <si>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</si>
  <si>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</si>
  <si>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</si>
  <si>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</si>
  <si>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</si>
  <si>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</si>
  <si>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</si>
  <si>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</si>
  <si>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</si>
  <si>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</si>
  <si>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</si>
  <si>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</si>
  <si>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</si>
  <si>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</si>
  <si>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</si>
  <si>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000 1006 0000000000 000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</si>
  <si>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</si>
  <si>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</si>
  <si>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</si>
  <si>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</si>
  <si>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</si>
  <si>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</si>
  <si>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</si>
  <si>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</si>
  <si>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</si>
  <si>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</si>
  <si>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</si>
  <si>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</si>
  <si>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</si>
  <si>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</si>
  <si>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</si>
  <si>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</si>
  <si>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</si>
  <si>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</si>
  <si>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</si>
  <si>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</si>
  <si>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</si>
  <si>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</si>
  <si>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</si>
  <si>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</si>
  <si>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</si>
  <si>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</si>
  <si>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</si>
  <si>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</si>
  <si>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</si>
  <si>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</si>
  <si>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</si>
  <si>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</si>
  <si>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</si>
  <si>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</si>
  <si>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</si>
  <si>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</si>
  <si>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</si>
  <si>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</si>
  <si>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</si>
  <si>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</si>
  <si>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</si>
  <si>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</si>
  <si>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</si>
  <si>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</si>
  <si>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</si>
  <si>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</si>
  <si>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</si>
  <si>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</si>
  <si>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</si>
  <si>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</si>
  <si>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</si>
  <si>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</si>
  <si>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</si>
  <si>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</si>
  <si>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</si>
  <si>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</si>
  <si>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</si>
  <si>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</si>
  <si>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</si>
  <si>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</si>
  <si>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</si>
  <si>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</si>
  <si>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</si>
  <si>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</si>
  <si>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</si>
  <si>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</si>
  <si>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</si>
  <si>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</si>
  <si>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</si>
  <si>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</si>
  <si>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</si>
  <si>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</si>
  <si>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</si>
  <si>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</si>
  <si>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</si>
  <si>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</si>
  <si>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</si>
  <si>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</si>
  <si>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</si>
  <si>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</si>
  <si>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</si>
  <si>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</si>
  <si>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</si>
  <si>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</si>
  <si>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</si>
  <si>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</si>
  <si>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</si>
  <si>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</si>
  <si>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</si>
  <si>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</si>
  <si>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</si>
  <si>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</si>
  <si>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000 1170105010 0000 180</t>
  </si>
  <si>
    <t xml:space="preserve"> 000 202015002 0000 151</t>
  </si>
  <si>
    <t xml:space="preserve">  Субсидии бюджетам муниципальных районов на реализацию мероприятий по модернизации объектов коммунальной инфраструктуры</t>
  </si>
  <si>
    <t xml:space="preserve"> 000 2022007705 0000 151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</si>
  <si>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</si>
  <si>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</si>
  <si>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</si>
  <si>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</si>
  <si>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</si>
  <si>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</si>
  <si>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000 1060103010 0000 110</t>
  </si>
  <si>
    <t xml:space="preserve"> 000 1060604310 0000 110</t>
  </si>
  <si>
    <t xml:space="preserve"> 000 1060601310 0000 110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</si>
  <si>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</si>
  <si>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</si>
  <si>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</si>
  <si>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</si>
  <si>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</si>
  <si>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 xml:space="preserve">  Субсидии бюджетам на поддержку отрасли культуры</t>
  </si>
  <si>
    <t xml:space="preserve"> 000 1060603310 0000 110</t>
  </si>
  <si>
    <t xml:space="preserve">  ВОЗВРАТ ОСТАТКОВ СУБСИДИЙ, СУБВЕНЦИЙ ИЗ БЮДЖЕТОВ МУНИЦИПАЛЬНЫХ РАЙОНОВ </t>
  </si>
  <si>
    <t>000 2070503013 0000 180</t>
  </si>
  <si>
    <t xml:space="preserve"> 000 1110503510 0000 120</t>
  </si>
  <si>
    <t xml:space="preserve"> 000 1170505010 0000 180</t>
  </si>
  <si>
    <t>Субвенция на составление списков присяжных заседателей</t>
  </si>
  <si>
    <t xml:space="preserve"> 000 20235120 0000 151</t>
  </si>
  <si>
    <t xml:space="preserve">СПРАВКА ОБ ИСПОЛНЕНИИ КОНСОЛИДИРОВАННОГО БЮДЖЕТА МАМСКО-ЧУЙСКОГО РАЙОНА ЗА ЯНВАРЬ 2020 ГОДА 
</t>
  </si>
  <si>
    <t xml:space="preserve"> 000 2020400000 0000 151</t>
  </si>
  <si>
    <t>000 1004 0000000000 000</t>
  </si>
  <si>
    <t xml:space="preserve"> 000 1401 0000000000 000</t>
  </si>
  <si>
    <t xml:space="preserve"> 000 1050402002 1000 110</t>
  </si>
  <si>
    <t xml:space="preserve"> 000 1050400000 0000 110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</si>
  <si>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</si>
  <si>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</si>
  <si>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</si>
  <si>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</si>
  <si>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</si>
  <si>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</si>
  <si>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</si>
  <si>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</si>
  <si>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</si>
  <si>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</si>
  <si>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</si>
  <si>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</si>
  <si>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</si>
  <si>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</si>
  <si>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</si>
  <si>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</si>
  <si>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</si>
  <si>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</si>
  <si>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</si>
  <si>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</si>
  <si>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</si>
  <si>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</si>
  <si>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</si>
  <si>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</si>
  <si>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</si>
  <si>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</si>
  <si>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</si>
  <si>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</si>
  <si>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</si>
  <si>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</si>
  <si>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</si>
  <si>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 xml:space="preserve"> 000 1161008000 0000 140</t>
  </si>
  <si>
    <t xml:space="preserve">  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</si>
  <si>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 000 1161008105 0000 140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</si>
  <si>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</si>
  <si>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</si>
  <si>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</si>
  <si>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</si>
  <si>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</si>
  <si>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</si>
  <si>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</si>
  <si>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</si>
  <si>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 xml:space="preserve"> 000 202025467 05 0000 151</t>
  </si>
  <si>
    <t xml:space="preserve"> 000 2020299913 0000 151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</si>
</sst>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8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</cellStyleXfs>
  <cellXfs count="9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9" fontId="14" fillId="0" borderId="21" xfId="47" applyNumberFormat="1" applyFont="1" applyProtection="1">
      <alignment horizontal="center" wrapText="1"/>
    </xf>
    <xf numFmtId="49" fontId="14" fillId="0" borderId="22" xfId="48" applyNumberFormat="1" applyFont="1" applyProtection="1">
      <alignment horizontal="center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0" fontId="14" fillId="0" borderId="26" xfId="55" applyNumberFormat="1" applyFont="1" applyProtection="1">
      <alignment horizontal="left" wrapText="1" indent="2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4" fillId="0" borderId="38" xfId="91" applyNumberFormat="1" applyFont="1" applyProtection="1">
      <alignment horizontal="left" wrapText="1"/>
    </xf>
    <xf numFmtId="0" fontId="14" fillId="0" borderId="40" xfId="93" applyNumberFormat="1" applyFont="1" applyProtection="1">
      <alignment horizontal="left" wrapText="1"/>
    </xf>
    <xf numFmtId="0" fontId="14" fillId="0" borderId="25" xfId="95" applyNumberFormat="1" applyFont="1" applyProtection="1"/>
    <xf numFmtId="0" fontId="14" fillId="0" borderId="38" xfId="97" applyNumberFormat="1" applyFont="1" applyProtection="1">
      <alignment horizontal="left" wrapText="1" indent="1"/>
    </xf>
    <xf numFmtId="49" fontId="14" fillId="0" borderId="27" xfId="98" applyNumberFormat="1" applyFont="1" applyProtection="1">
      <alignment horizontal="center" wrapText="1"/>
    </xf>
    <xf numFmtId="0" fontId="14" fillId="0" borderId="40" xfId="100" applyNumberFormat="1" applyFont="1" applyProtection="1">
      <alignment horizontal="left" wrapText="1" indent="2"/>
    </xf>
    <xf numFmtId="0" fontId="14" fillId="0" borderId="39" xfId="102" applyNumberFormat="1" applyFont="1" applyProtection="1">
      <alignment horizontal="left" wrapText="1" indent="2"/>
    </xf>
    <xf numFmtId="49" fontId="14" fillId="0" borderId="27" xfId="103" applyNumberFormat="1" applyFont="1" applyProtection="1">
      <alignment horizontal="center" shrinkToFit="1"/>
    </xf>
    <xf numFmtId="49" fontId="14" fillId="0" borderId="28" xfId="104" applyNumberFormat="1" applyFont="1" applyProtection="1">
      <alignment horizontal="center" shrinkToFit="1"/>
    </xf>
    <xf numFmtId="0" fontId="14" fillId="0" borderId="26" xfId="55" applyNumberFormat="1" applyFont="1" applyAlignment="1" applyProtection="1">
      <alignment horizontal="center" wrapText="1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" fontId="14" fillId="0" borderId="28" xfId="58" applyNumberFormat="1" applyFont="1" applyFill="1" applyProtection="1">
      <alignment horizontal="right"/>
    </xf>
    <xf numFmtId="4" fontId="14" fillId="0" borderId="56" xfId="58" applyNumberFormat="1" applyFont="1" applyBorder="1" applyProtection="1">
      <alignment horizontal="right"/>
    </xf>
    <xf numFmtId="49" fontId="15" fillId="0" borderId="57" xfId="56" applyNumberFormat="1" applyFont="1" applyBorder="1" applyProtection="1">
      <alignment horizontal="center"/>
    </xf>
    <xf numFmtId="49" fontId="15" fillId="0" borderId="58" xfId="57" applyNumberFormat="1" applyFont="1" applyBorder="1" applyProtection="1">
      <alignment horizontal="center"/>
    </xf>
    <xf numFmtId="49" fontId="14" fillId="0" borderId="55" xfId="14" applyNumberFormat="1" applyFont="1" applyBorder="1" applyAlignment="1" applyProtection="1">
      <alignment horizontal="center"/>
    </xf>
    <xf numFmtId="49" fontId="14" fillId="0" borderId="55" xfId="52" applyNumberFormat="1" applyFont="1" applyBorder="1" applyAlignment="1" applyProtection="1">
      <alignment horizontal="center"/>
    </xf>
    <xf numFmtId="0" fontId="14" fillId="0" borderId="3" xfId="182" applyNumberFormat="1" applyFont="1" applyFill="1" applyAlignment="1" applyProtection="1">
      <alignment horizontal="left" vertical="top" wrapText="1" indent="2"/>
    </xf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89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topLeftCell="A133" workbookViewId="0">
      <selection activeCell="I140" sqref="I140"/>
    </sheetView>
  </sheetViews>
  <sheetFormatPr defaultRowHeight="15" x14ac:dyDescent="0.2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 x14ac:dyDescent="0.25">
      <c r="A1" s="2"/>
      <c r="B1" s="85" t="s">
        <v>393</v>
      </c>
      <c r="C1" s="85"/>
      <c r="D1" s="85"/>
      <c r="E1" s="85"/>
      <c r="F1" s="85"/>
      <c r="G1" s="3"/>
      <c r="H1" s="3"/>
      <c r="I1" s="3"/>
      <c r="J1" s="3"/>
      <c r="K1" s="3"/>
      <c r="L1" s="3"/>
      <c r="M1" s="3"/>
    </row>
    <row r="2" spans="1:13" ht="17.100000000000001" customHeight="1" x14ac:dyDescent="0.25">
      <c r="A2" s="4"/>
      <c r="B2" s="85"/>
      <c r="C2" s="85"/>
      <c r="D2" s="85"/>
      <c r="E2" s="85"/>
      <c r="F2" s="85"/>
      <c r="G2" s="3"/>
      <c r="H2" s="3"/>
      <c r="I2" s="3"/>
      <c r="J2" s="3"/>
      <c r="K2" s="3"/>
      <c r="L2" s="3"/>
      <c r="M2" s="3"/>
    </row>
    <row r="3" spans="1:13" ht="14.1" customHeight="1" x14ac:dyDescent="0.25">
      <c r="A3" s="6"/>
      <c r="B3" s="85"/>
      <c r="C3" s="85"/>
      <c r="D3" s="85"/>
      <c r="E3" s="85"/>
      <c r="F3" s="85"/>
      <c r="G3" s="3"/>
      <c r="H3" s="3"/>
      <c r="I3" s="3"/>
      <c r="J3" s="3"/>
      <c r="K3" s="3"/>
      <c r="L3" s="3"/>
      <c r="M3" s="3"/>
    </row>
    <row r="4" spans="1:13" ht="12.95" customHeight="1" x14ac:dyDescent="0.25">
      <c r="A4" s="3"/>
      <c r="B4" s="3"/>
      <c r="C4" s="3" t="s">
        <v>339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25">
      <c r="A5" s="2"/>
      <c r="B5" s="2"/>
      <c r="C5" s="6"/>
      <c r="D5" s="9"/>
      <c r="E5" s="9"/>
      <c r="F5" s="9"/>
      <c r="G5" s="9"/>
      <c r="H5" s="3"/>
      <c r="I5" s="3"/>
      <c r="J5" s="74"/>
      <c r="K5" s="74"/>
      <c r="L5" s="74"/>
      <c r="M5" s="3"/>
    </row>
    <row r="6" spans="1:13" ht="20.25" customHeight="1" x14ac:dyDescent="0.25">
      <c r="A6" s="86" t="s">
        <v>0</v>
      </c>
      <c r="B6" s="86" t="s">
        <v>1</v>
      </c>
      <c r="C6" s="86" t="s">
        <v>2</v>
      </c>
      <c r="D6" s="88" t="s">
        <v>3</v>
      </c>
      <c r="E6" s="84"/>
      <c r="F6" s="84"/>
      <c r="G6" s="84" t="s">
        <v>337</v>
      </c>
      <c r="H6" s="84"/>
      <c r="I6" s="84"/>
      <c r="J6" s="82" t="s">
        <v>351</v>
      </c>
      <c r="K6" s="82" t="s">
        <v>352</v>
      </c>
      <c r="L6" s="82" t="s">
        <v>353</v>
      </c>
      <c r="M6" s="5"/>
    </row>
    <row r="7" spans="1:13" ht="140.44999999999999" customHeight="1" x14ac:dyDescent="0.25">
      <c r="A7" s="87"/>
      <c r="B7" s="87"/>
      <c r="C7" s="87"/>
      <c r="D7" s="17" t="s">
        <v>338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83"/>
      <c r="K7" s="83"/>
      <c r="L7" s="83"/>
      <c r="M7" s="5"/>
    </row>
    <row r="8" spans="1:13" ht="11.45" customHeight="1" thickBot="1" x14ac:dyDescent="0.3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362</v>
      </c>
      <c r="K8" s="19" t="s">
        <v>363</v>
      </c>
      <c r="L8" s="19" t="s">
        <v>364</v>
      </c>
      <c r="M8" s="5"/>
    </row>
    <row r="9" spans="1:13" ht="15.75" x14ac:dyDescent="0.25">
      <c r="A9" s="63" t="s">
        <v>18</v>
      </c>
      <c r="B9" s="64" t="s">
        <v>19</v>
      </c>
      <c r="C9" s="65" t="s">
        <v>20</v>
      </c>
      <c r="D9" s="66">
        <f t="shared" ref="D9:I9" si="0">D11+D100</f>
        <v>443850400</v>
      </c>
      <c r="E9" s="66">
        <f t="shared" si="0"/>
        <v>402723500</v>
      </c>
      <c r="F9" s="66">
        <f t="shared" si="0"/>
        <v>60785100</v>
      </c>
      <c r="G9" s="66">
        <f t="shared" si="0"/>
        <v>20319250.370000001</v>
      </c>
      <c r="H9" s="66">
        <f t="shared" si="0"/>
        <v>18529067.259999998</v>
      </c>
      <c r="I9" s="66">
        <f t="shared" si="0"/>
        <v>3414183.11</v>
      </c>
      <c r="J9" s="66">
        <f>G9/D9*100</f>
        <v>4.5779502215160788</v>
      </c>
      <c r="K9" s="66">
        <f>H9/E9*100</f>
        <v>4.6009401636606748</v>
      </c>
      <c r="L9" s="66">
        <f>I9/F9*100</f>
        <v>5.6168092344999021</v>
      </c>
      <c r="M9" s="7"/>
    </row>
    <row r="10" spans="1:13" ht="15.75" x14ac:dyDescent="0.25">
      <c r="A10" s="23" t="s">
        <v>22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7"/>
    </row>
    <row r="11" spans="1:13" ht="31.5" x14ac:dyDescent="0.25">
      <c r="A11" s="59" t="s">
        <v>23</v>
      </c>
      <c r="B11" s="60" t="s">
        <v>19</v>
      </c>
      <c r="C11" s="61" t="s">
        <v>24</v>
      </c>
      <c r="D11" s="66">
        <f t="shared" ref="D11:D71" si="1">E11+F11</f>
        <v>65518200</v>
      </c>
      <c r="E11" s="66">
        <f>E12+E18+E24+E36+E43+E49+E57+E63+E67+E71+E93</f>
        <v>48219000</v>
      </c>
      <c r="F11" s="66">
        <f>F12+F18+F24+F36+F43+F49+F57+F63+F67+F71+F93</f>
        <v>17299200</v>
      </c>
      <c r="G11" s="66">
        <f t="shared" ref="G11:G88" si="2">H11+I11</f>
        <v>4218978.1900000004</v>
      </c>
      <c r="H11" s="66">
        <f>H12+H18+H24+H36+H43+H49+H57+H63+H67+H71+H93</f>
        <v>3618195.08</v>
      </c>
      <c r="I11" s="66">
        <f>I12+I18+I24+I36+I43+I49+I57+I63+I67+I71+I93</f>
        <v>600783.11</v>
      </c>
      <c r="J11" s="66">
        <f t="shared" ref="J11:L45" si="3">G11/D11*100</f>
        <v>6.4393988082700693</v>
      </c>
      <c r="K11" s="66">
        <f t="shared" ref="K11:L45" si="4">H11/E11*100</f>
        <v>7.5036709181028227</v>
      </c>
      <c r="L11" s="66">
        <f t="shared" ref="L11:L45" si="5">I11/F11*100</f>
        <v>3.4728953362005175</v>
      </c>
      <c r="M11" s="7"/>
    </row>
    <row r="12" spans="1:13" ht="31.5" x14ac:dyDescent="0.25">
      <c r="A12" s="59" t="s">
        <v>25</v>
      </c>
      <c r="B12" s="60" t="s">
        <v>19</v>
      </c>
      <c r="C12" s="61" t="s">
        <v>26</v>
      </c>
      <c r="D12" s="62">
        <f t="shared" si="1"/>
        <v>46901000</v>
      </c>
      <c r="E12" s="62">
        <f>E13</f>
        <v>35595000</v>
      </c>
      <c r="F12" s="62">
        <f>F13</f>
        <v>11306000</v>
      </c>
      <c r="G12" s="66">
        <f t="shared" si="2"/>
        <v>1225270.3799999999</v>
      </c>
      <c r="H12" s="62">
        <f>H13</f>
        <v>928285.13</v>
      </c>
      <c r="I12" s="62">
        <f>I13</f>
        <v>296985.25</v>
      </c>
      <c r="J12" s="66">
        <f t="shared" si="3"/>
        <v>2.6124610989104706</v>
      </c>
      <c r="K12" s="66">
        <f t="shared" si="4"/>
        <v>2.6079087793229387</v>
      </c>
      <c r="L12" s="66">
        <f t="shared" si="5"/>
        <v>2.6267932955952591</v>
      </c>
      <c r="M12" s="7"/>
    </row>
    <row r="13" spans="1:13" ht="15.75" x14ac:dyDescent="0.25">
      <c r="A13" s="26" t="s">
        <v>27</v>
      </c>
      <c r="B13" s="27" t="s">
        <v>19</v>
      </c>
      <c r="C13" s="28" t="s">
        <v>28</v>
      </c>
      <c r="D13" s="29">
        <f t="shared" si="1"/>
        <v>46901000</v>
      </c>
      <c r="E13" s="29">
        <f t="shared" ref="E13:I13" si="6">SUM(E14:E17)</f>
        <v>35595000</v>
      </c>
      <c r="F13" s="29">
        <f t="shared" si="6"/>
        <v>11306000</v>
      </c>
      <c r="G13" s="22">
        <f t="shared" si="2"/>
        <v>1225270.3799999999</v>
      </c>
      <c r="H13" s="29">
        <f t="shared" si="6"/>
        <v>928285.13</v>
      </c>
      <c r="I13" s="29">
        <f t="shared" si="6"/>
        <v>296985.25</v>
      </c>
      <c r="J13" s="22">
        <f t="shared" si="3"/>
        <v>2.6124610989104706</v>
      </c>
      <c r="K13" s="22">
        <f t="shared" si="4"/>
        <v>2.6079087793229387</v>
      </c>
      <c r="L13" s="22">
        <f t="shared" si="5"/>
        <v>2.6267932955952591</v>
      </c>
      <c r="M13" s="7"/>
    </row>
    <row r="14" spans="1:13" ht="126" x14ac:dyDescent="0.25">
      <c r="A14" s="26" t="s">
        <v>29</v>
      </c>
      <c r="B14" s="27" t="s">
        <v>19</v>
      </c>
      <c r="C14" s="28" t="s">
        <v>30</v>
      </c>
      <c r="D14" s="29">
        <f t="shared" si="1"/>
        <v>46671000</v>
      </c>
      <c r="E14" s="29">
        <v>35390000</v>
      </c>
      <c r="F14" s="29">
        <v>11281000</v>
      </c>
      <c r="G14" s="22">
        <f t="shared" si="2"/>
        <v>1225064.1299999999</v>
      </c>
      <c r="H14" s="29">
        <v>928078.88</v>
      </c>
      <c r="I14" s="29">
        <v>296985.25</v>
      </c>
      <c r="J14" s="22">
        <f t="shared" si="3"/>
        <v>2.624893681301022</v>
      </c>
      <c r="K14" s="22">
        <f t="shared" si="4"/>
        <v>2.6224325515682394</v>
      </c>
      <c r="L14" s="22">
        <f t="shared" si="5"/>
        <v>2.632614573176137</v>
      </c>
      <c r="M14" s="7"/>
    </row>
    <row r="15" spans="1:13" ht="204.75" x14ac:dyDescent="0.25">
      <c r="A15" s="26" t="s">
        <v>31</v>
      </c>
      <c r="B15" s="27" t="s">
        <v>19</v>
      </c>
      <c r="C15" s="28" t="s">
        <v>32</v>
      </c>
      <c r="D15" s="29">
        <f t="shared" si="1"/>
        <v>60000</v>
      </c>
      <c r="E15" s="29">
        <v>40000</v>
      </c>
      <c r="F15" s="29">
        <v>20000</v>
      </c>
      <c r="G15" s="22">
        <f t="shared" si="2"/>
        <v>0</v>
      </c>
      <c r="H15" s="29"/>
      <c r="I15" s="29"/>
      <c r="J15" s="22">
        <f t="shared" si="3"/>
        <v>0</v>
      </c>
      <c r="K15" s="22">
        <f t="shared" si="4"/>
        <v>0</v>
      </c>
      <c r="L15" s="22">
        <f t="shared" si="5"/>
        <v>0</v>
      </c>
      <c r="M15" s="7"/>
    </row>
    <row r="16" spans="1:13" ht="78.75" x14ac:dyDescent="0.25">
      <c r="A16" s="26" t="s">
        <v>33</v>
      </c>
      <c r="B16" s="27" t="s">
        <v>19</v>
      </c>
      <c r="C16" s="28" t="s">
        <v>34</v>
      </c>
      <c r="D16" s="29">
        <f t="shared" si="1"/>
        <v>10000</v>
      </c>
      <c r="E16" s="29">
        <v>5000</v>
      </c>
      <c r="F16" s="29">
        <v>5000</v>
      </c>
      <c r="G16" s="22">
        <f t="shared" si="2"/>
        <v>206.25</v>
      </c>
      <c r="H16" s="29">
        <v>206.25</v>
      </c>
      <c r="I16" s="29"/>
      <c r="J16" s="22">
        <f t="shared" si="3"/>
        <v>2.0625</v>
      </c>
      <c r="K16" s="22">
        <f t="shared" si="4"/>
        <v>4.125</v>
      </c>
      <c r="L16" s="22">
        <f t="shared" si="5"/>
        <v>0</v>
      </c>
      <c r="M16" s="7"/>
    </row>
    <row r="17" spans="1:13" ht="157.5" x14ac:dyDescent="0.25">
      <c r="A17" s="26" t="s">
        <v>35</v>
      </c>
      <c r="B17" s="27" t="s">
        <v>19</v>
      </c>
      <c r="C17" s="28" t="s">
        <v>36</v>
      </c>
      <c r="D17" s="29">
        <f t="shared" si="1"/>
        <v>160000</v>
      </c>
      <c r="E17" s="29">
        <v>160000</v>
      </c>
      <c r="F17" s="29">
        <v>0</v>
      </c>
      <c r="G17" s="22">
        <f t="shared" si="2"/>
        <v>0</v>
      </c>
      <c r="H17" s="29"/>
      <c r="I17" s="29"/>
      <c r="J17" s="22">
        <f t="shared" si="3"/>
        <v>0</v>
      </c>
      <c r="K17" s="22">
        <f t="shared" si="4"/>
        <v>0</v>
      </c>
      <c r="L17" s="22" t="e">
        <f t="shared" si="5"/>
        <v>#DIV/0!</v>
      </c>
      <c r="M17" s="7"/>
    </row>
    <row r="18" spans="1:13" ht="63" x14ac:dyDescent="0.25">
      <c r="A18" s="59" t="s">
        <v>37</v>
      </c>
      <c r="B18" s="60" t="s">
        <v>19</v>
      </c>
      <c r="C18" s="61" t="s">
        <v>38</v>
      </c>
      <c r="D18" s="62">
        <f t="shared" si="1"/>
        <v>2291700</v>
      </c>
      <c r="E18" s="62">
        <f>E19</f>
        <v>118000</v>
      </c>
      <c r="F18" s="62">
        <f>F19</f>
        <v>2173700</v>
      </c>
      <c r="G18" s="66">
        <f t="shared" si="2"/>
        <v>222325.83000000002</v>
      </c>
      <c r="H18" s="62">
        <f>H19</f>
        <v>23402.720000000001</v>
      </c>
      <c r="I18" s="62">
        <f>I19</f>
        <v>198923.11000000002</v>
      </c>
      <c r="J18" s="66">
        <f t="shared" si="3"/>
        <v>9.7013496530959564</v>
      </c>
      <c r="K18" s="66">
        <f t="shared" si="4"/>
        <v>19.832813559322034</v>
      </c>
      <c r="L18" s="66">
        <f t="shared" si="5"/>
        <v>9.1513598932695412</v>
      </c>
      <c r="M18" s="7"/>
    </row>
    <row r="19" spans="1:13" ht="47.25" x14ac:dyDescent="0.25">
      <c r="A19" s="26" t="s">
        <v>39</v>
      </c>
      <c r="B19" s="27" t="s">
        <v>19</v>
      </c>
      <c r="C19" s="28" t="s">
        <v>40</v>
      </c>
      <c r="D19" s="29">
        <f t="shared" si="1"/>
        <v>2291700</v>
      </c>
      <c r="E19" s="29">
        <f>SUM(E20:E23)</f>
        <v>118000</v>
      </c>
      <c r="F19" s="29">
        <f>SUM(F20:F23)</f>
        <v>2173700</v>
      </c>
      <c r="G19" s="22">
        <f t="shared" si="2"/>
        <v>222325.83000000002</v>
      </c>
      <c r="H19" s="29">
        <f>SUM(H20:H23)</f>
        <v>23402.720000000001</v>
      </c>
      <c r="I19" s="29">
        <f>SUM(I20:I23)</f>
        <v>198923.11000000002</v>
      </c>
      <c r="J19" s="22">
        <f t="shared" si="3"/>
        <v>9.7013496530959564</v>
      </c>
      <c r="K19" s="22">
        <f t="shared" si="4"/>
        <v>19.832813559322034</v>
      </c>
      <c r="L19" s="22">
        <f t="shared" si="5"/>
        <v>9.1513598932695412</v>
      </c>
      <c r="M19" s="7"/>
    </row>
    <row r="20" spans="1:13" ht="126" x14ac:dyDescent="0.25">
      <c r="A20" s="26" t="s">
        <v>41</v>
      </c>
      <c r="B20" s="27" t="s">
        <v>19</v>
      </c>
      <c r="C20" s="28" t="s">
        <v>42</v>
      </c>
      <c r="D20" s="29">
        <f t="shared" si="1"/>
        <v>1229700</v>
      </c>
      <c r="E20" s="29">
        <v>56000</v>
      </c>
      <c r="F20" s="29">
        <v>1173700</v>
      </c>
      <c r="G20" s="22">
        <f t="shared" si="2"/>
        <v>101281.79</v>
      </c>
      <c r="H20" s="29">
        <v>10661.23</v>
      </c>
      <c r="I20" s="29">
        <v>90620.56</v>
      </c>
      <c r="J20" s="22">
        <f t="shared" si="3"/>
        <v>8.2363007237537609</v>
      </c>
      <c r="K20" s="22">
        <f t="shared" si="4"/>
        <v>19.037910714285715</v>
      </c>
      <c r="L20" s="22">
        <f t="shared" si="5"/>
        <v>7.7209303910709721</v>
      </c>
      <c r="M20" s="7"/>
    </row>
    <row r="21" spans="1:13" ht="157.5" x14ac:dyDescent="0.25">
      <c r="A21" s="26" t="s">
        <v>43</v>
      </c>
      <c r="B21" s="27" t="s">
        <v>19</v>
      </c>
      <c r="C21" s="28" t="s">
        <v>44</v>
      </c>
      <c r="D21" s="29">
        <f t="shared" si="1"/>
        <v>101000</v>
      </c>
      <c r="E21" s="29">
        <v>1000</v>
      </c>
      <c r="F21" s="29">
        <v>100000</v>
      </c>
      <c r="G21" s="22">
        <f t="shared" si="2"/>
        <v>689.11</v>
      </c>
      <c r="H21" s="29">
        <v>72.53</v>
      </c>
      <c r="I21" s="29">
        <v>616.58000000000004</v>
      </c>
      <c r="J21" s="22">
        <f t="shared" si="3"/>
        <v>0.68228712871287123</v>
      </c>
      <c r="K21" s="22">
        <f t="shared" si="4"/>
        <v>7.2530000000000001</v>
      </c>
      <c r="L21" s="22">
        <f t="shared" si="5"/>
        <v>0.61658000000000013</v>
      </c>
      <c r="M21" s="7"/>
    </row>
    <row r="22" spans="1:13" ht="126" x14ac:dyDescent="0.25">
      <c r="A22" s="26" t="s">
        <v>45</v>
      </c>
      <c r="B22" s="27" t="s">
        <v>19</v>
      </c>
      <c r="C22" s="28" t="s">
        <v>46</v>
      </c>
      <c r="D22" s="29">
        <f t="shared" si="1"/>
        <v>1070000</v>
      </c>
      <c r="E22" s="29">
        <v>70000</v>
      </c>
      <c r="F22" s="29">
        <v>1000000</v>
      </c>
      <c r="G22" s="22">
        <f t="shared" si="2"/>
        <v>138974.12</v>
      </c>
      <c r="H22" s="29">
        <v>14628.85</v>
      </c>
      <c r="I22" s="29">
        <v>124345.27</v>
      </c>
      <c r="J22" s="22">
        <f t="shared" si="3"/>
        <v>12.988235514018692</v>
      </c>
      <c r="K22" s="22">
        <f t="shared" si="4"/>
        <v>20.898357142857144</v>
      </c>
      <c r="L22" s="22">
        <f t="shared" si="5"/>
        <v>12.434527000000001</v>
      </c>
      <c r="M22" s="7"/>
    </row>
    <row r="23" spans="1:13" ht="126" x14ac:dyDescent="0.25">
      <c r="A23" s="26" t="s">
        <v>47</v>
      </c>
      <c r="B23" s="27" t="s">
        <v>19</v>
      </c>
      <c r="C23" s="28" t="s">
        <v>48</v>
      </c>
      <c r="D23" s="29">
        <f t="shared" si="1"/>
        <v>-109000</v>
      </c>
      <c r="E23" s="29">
        <v>-9000</v>
      </c>
      <c r="F23" s="29">
        <v>-100000</v>
      </c>
      <c r="G23" s="22">
        <f t="shared" si="2"/>
        <v>-18619.189999999999</v>
      </c>
      <c r="H23" s="29">
        <v>-1959.89</v>
      </c>
      <c r="I23" s="29">
        <v>-16659.3</v>
      </c>
      <c r="J23" s="22">
        <f t="shared" si="3"/>
        <v>17.081825688073394</v>
      </c>
      <c r="K23" s="22">
        <f t="shared" si="4"/>
        <v>21.776555555555557</v>
      </c>
      <c r="L23" s="22">
        <f t="shared" si="5"/>
        <v>16.659299999999998</v>
      </c>
      <c r="M23" s="7"/>
    </row>
    <row r="24" spans="1:13" ht="31.5" x14ac:dyDescent="0.25">
      <c r="A24" s="59" t="s">
        <v>49</v>
      </c>
      <c r="B24" s="60" t="s">
        <v>19</v>
      </c>
      <c r="C24" s="61" t="s">
        <v>50</v>
      </c>
      <c r="D24" s="62">
        <f t="shared" si="1"/>
        <v>2361000</v>
      </c>
      <c r="E24" s="62">
        <f>E25+E31+E34</f>
        <v>2361000</v>
      </c>
      <c r="F24" s="62">
        <f>F25+F31+F34</f>
        <v>0</v>
      </c>
      <c r="G24" s="66">
        <f t="shared" si="2"/>
        <v>185927.33</v>
      </c>
      <c r="H24" s="62">
        <f>H25+H31+H34</f>
        <v>185927.33</v>
      </c>
      <c r="I24" s="62">
        <f>I25+I31+I34</f>
        <v>0</v>
      </c>
      <c r="J24" s="66">
        <f t="shared" si="3"/>
        <v>7.8749398559932224</v>
      </c>
      <c r="K24" s="66">
        <f t="shared" si="4"/>
        <v>7.8749398559932224</v>
      </c>
      <c r="L24" s="66" t="e">
        <f t="shared" si="5"/>
        <v>#DIV/0!</v>
      </c>
      <c r="M24" s="7"/>
    </row>
    <row r="25" spans="1:13" ht="47.25" x14ac:dyDescent="0.25">
      <c r="A25" s="58" t="s">
        <v>347</v>
      </c>
      <c r="B25" s="27" t="s">
        <v>19</v>
      </c>
      <c r="C25" s="28" t="s">
        <v>348</v>
      </c>
      <c r="D25" s="29">
        <f t="shared" si="1"/>
        <v>961000</v>
      </c>
      <c r="E25" s="29">
        <f>SUM(E26:E30)</f>
        <v>961000</v>
      </c>
      <c r="F25" s="29">
        <f>SUM(F26:F30)</f>
        <v>0</v>
      </c>
      <c r="G25" s="22">
        <f t="shared" si="2"/>
        <v>13135.5</v>
      </c>
      <c r="H25" s="29">
        <f>SUM(H26:H30)</f>
        <v>13135.5</v>
      </c>
      <c r="I25" s="29">
        <v>0</v>
      </c>
      <c r="J25" s="22">
        <f t="shared" si="3"/>
        <v>1.3668574401664932</v>
      </c>
      <c r="K25" s="22">
        <f t="shared" si="4"/>
        <v>1.3668574401664932</v>
      </c>
      <c r="L25" s="22" t="e">
        <f t="shared" si="5"/>
        <v>#DIV/0!</v>
      </c>
      <c r="M25" s="7"/>
    </row>
    <row r="26" spans="1:13" ht="63" x14ac:dyDescent="0.25">
      <c r="A26" s="58" t="s">
        <v>342</v>
      </c>
      <c r="B26" s="27" t="s">
        <v>19</v>
      </c>
      <c r="C26" s="28" t="s">
        <v>343</v>
      </c>
      <c r="D26" s="29">
        <f t="shared" si="1"/>
        <v>707000</v>
      </c>
      <c r="E26" s="29">
        <v>707000</v>
      </c>
      <c r="F26" s="29">
        <v>0</v>
      </c>
      <c r="G26" s="22">
        <f t="shared" si="2"/>
        <v>2565.6</v>
      </c>
      <c r="H26" s="29">
        <v>2565.6</v>
      </c>
      <c r="I26" s="29">
        <v>0</v>
      </c>
      <c r="J26" s="22">
        <f t="shared" si="3"/>
        <v>0.3628854314002829</v>
      </c>
      <c r="K26" s="22">
        <f t="shared" si="4"/>
        <v>0.3628854314002829</v>
      </c>
      <c r="L26" s="22" t="e">
        <f t="shared" si="5"/>
        <v>#DIV/0!</v>
      </c>
      <c r="M26" s="7"/>
    </row>
    <row r="27" spans="1:13" ht="63" x14ac:dyDescent="0.25">
      <c r="A27" s="58" t="s">
        <v>382</v>
      </c>
      <c r="B27" s="27" t="s">
        <v>19</v>
      </c>
      <c r="C27" s="28" t="s">
        <v>383</v>
      </c>
      <c r="D27" s="29">
        <f t="shared" si="1"/>
        <v>0</v>
      </c>
      <c r="E27" s="29"/>
      <c r="F27" s="29"/>
      <c r="G27" s="22">
        <f t="shared" si="2"/>
        <v>0</v>
      </c>
      <c r="H27" s="29"/>
      <c r="I27" s="29"/>
      <c r="J27" s="22" t="e">
        <f t="shared" si="3"/>
        <v>#DIV/0!</v>
      </c>
      <c r="K27" s="22" t="e">
        <f t="shared" si="4"/>
        <v>#DIV/0!</v>
      </c>
      <c r="L27" s="22" t="e">
        <f t="shared" si="4"/>
        <v>#DIV/0!</v>
      </c>
      <c r="M27" s="7"/>
    </row>
    <row r="28" spans="1:13" ht="78.75" x14ac:dyDescent="0.25">
      <c r="A28" s="58" t="s">
        <v>344</v>
      </c>
      <c r="B28" s="27" t="s">
        <v>19</v>
      </c>
      <c r="C28" s="28" t="s">
        <v>384</v>
      </c>
      <c r="D28" s="29">
        <f t="shared" si="1"/>
        <v>254000</v>
      </c>
      <c r="E28" s="29">
        <v>254000</v>
      </c>
      <c r="F28" s="29">
        <v>0</v>
      </c>
      <c r="G28" s="22">
        <f t="shared" si="2"/>
        <v>10569.9</v>
      </c>
      <c r="H28" s="29">
        <v>10569.9</v>
      </c>
      <c r="I28" s="29">
        <v>0</v>
      </c>
      <c r="J28" s="22">
        <f t="shared" si="3"/>
        <v>4.1613779527559052</v>
      </c>
      <c r="K28" s="22">
        <f t="shared" si="4"/>
        <v>4.1613779527559052</v>
      </c>
      <c r="L28" s="22" t="e">
        <f t="shared" si="5"/>
        <v>#DIV/0!</v>
      </c>
      <c r="M28" s="7"/>
    </row>
    <row r="29" spans="1:13" ht="78.75" x14ac:dyDescent="0.25">
      <c r="A29" s="58" t="s">
        <v>374</v>
      </c>
      <c r="B29" s="27" t="s">
        <v>19</v>
      </c>
      <c r="C29" s="28" t="s">
        <v>375</v>
      </c>
      <c r="D29" s="29">
        <f t="shared" si="1"/>
        <v>0</v>
      </c>
      <c r="E29" s="29">
        <v>0</v>
      </c>
      <c r="F29" s="29">
        <v>0</v>
      </c>
      <c r="G29" s="22">
        <f t="shared" si="2"/>
        <v>0</v>
      </c>
      <c r="H29" s="29">
        <v>0</v>
      </c>
      <c r="I29" s="29">
        <v>0</v>
      </c>
      <c r="J29" s="22" t="e">
        <f t="shared" si="3"/>
        <v>#DIV/0!</v>
      </c>
      <c r="K29" s="22" t="e">
        <f t="shared" si="3"/>
        <v>#DIV/0!</v>
      </c>
      <c r="L29" s="22" t="e">
        <f t="shared" si="3"/>
        <v>#DIV/0!</v>
      </c>
      <c r="M29" s="7"/>
    </row>
    <row r="30" spans="1:13" ht="31.5" x14ac:dyDescent="0.25">
      <c r="A30" s="58" t="s">
        <v>345</v>
      </c>
      <c r="B30" s="27" t="s">
        <v>19</v>
      </c>
      <c r="C30" s="28" t="s">
        <v>346</v>
      </c>
      <c r="D30" s="29">
        <f t="shared" si="1"/>
        <v>0</v>
      </c>
      <c r="E30" s="29"/>
      <c r="F30" s="29">
        <v>0</v>
      </c>
      <c r="G30" s="22">
        <f t="shared" si="2"/>
        <v>0</v>
      </c>
      <c r="H30" s="29"/>
      <c r="I30" s="29">
        <v>0</v>
      </c>
      <c r="J30" s="22" t="e">
        <f t="shared" si="3"/>
        <v>#DIV/0!</v>
      </c>
      <c r="K30" s="22" t="e">
        <f t="shared" si="4"/>
        <v>#DIV/0!</v>
      </c>
      <c r="L30" s="22" t="e">
        <f t="shared" si="5"/>
        <v>#DIV/0!</v>
      </c>
      <c r="M30" s="7"/>
    </row>
    <row r="31" spans="1:13" ht="31.5" x14ac:dyDescent="0.25">
      <c r="A31" s="26" t="s">
        <v>51</v>
      </c>
      <c r="B31" s="27" t="s">
        <v>19</v>
      </c>
      <c r="C31" s="28" t="s">
        <v>52</v>
      </c>
      <c r="D31" s="29">
        <f t="shared" si="1"/>
        <v>1400000</v>
      </c>
      <c r="E31" s="29">
        <f>E32+E33</f>
        <v>1400000</v>
      </c>
      <c r="F31" s="29">
        <f>F32+F33</f>
        <v>0</v>
      </c>
      <c r="G31" s="22">
        <f t="shared" si="2"/>
        <v>163791.82999999999</v>
      </c>
      <c r="H31" s="29">
        <f>H32+H33</f>
        <v>163791.82999999999</v>
      </c>
      <c r="I31" s="29">
        <f>I32+I33</f>
        <v>0</v>
      </c>
      <c r="J31" s="22">
        <f t="shared" si="3"/>
        <v>11.699416428571428</v>
      </c>
      <c r="K31" s="22">
        <f t="shared" si="4"/>
        <v>11.699416428571428</v>
      </c>
      <c r="L31" s="22" t="e">
        <f t="shared" si="5"/>
        <v>#DIV/0!</v>
      </c>
      <c r="M31" s="7"/>
    </row>
    <row r="32" spans="1:13" ht="31.5" x14ac:dyDescent="0.25">
      <c r="A32" s="26" t="s">
        <v>51</v>
      </c>
      <c r="B32" s="27" t="s">
        <v>19</v>
      </c>
      <c r="C32" s="28" t="s">
        <v>53</v>
      </c>
      <c r="D32" s="29">
        <f t="shared" si="1"/>
        <v>1400000</v>
      </c>
      <c r="E32" s="29">
        <v>1400000</v>
      </c>
      <c r="F32" s="29">
        <v>0</v>
      </c>
      <c r="G32" s="22">
        <f t="shared" si="2"/>
        <v>163791.82999999999</v>
      </c>
      <c r="H32" s="29">
        <v>163791.82999999999</v>
      </c>
      <c r="I32" s="29">
        <v>0</v>
      </c>
      <c r="J32" s="22">
        <f t="shared" si="3"/>
        <v>11.699416428571428</v>
      </c>
      <c r="K32" s="22">
        <f t="shared" si="4"/>
        <v>11.699416428571428</v>
      </c>
      <c r="L32" s="22" t="e">
        <f t="shared" si="5"/>
        <v>#DIV/0!</v>
      </c>
      <c r="M32" s="7"/>
    </row>
    <row r="33" spans="1:13" ht="63" x14ac:dyDescent="0.25">
      <c r="A33" s="26" t="s">
        <v>54</v>
      </c>
      <c r="B33" s="27" t="s">
        <v>19</v>
      </c>
      <c r="C33" s="28" t="s">
        <v>55</v>
      </c>
      <c r="D33" s="29">
        <f t="shared" si="1"/>
        <v>0</v>
      </c>
      <c r="E33" s="29"/>
      <c r="F33" s="29"/>
      <c r="G33" s="22">
        <f t="shared" si="2"/>
        <v>0</v>
      </c>
      <c r="H33" s="29"/>
      <c r="I33" s="29"/>
      <c r="J33" s="22" t="e">
        <f t="shared" si="3"/>
        <v>#DIV/0!</v>
      </c>
      <c r="K33" s="22" t="e">
        <f t="shared" si="4"/>
        <v>#DIV/0!</v>
      </c>
      <c r="L33" s="22" t="e">
        <f t="shared" si="5"/>
        <v>#DIV/0!</v>
      </c>
      <c r="M33" s="7"/>
    </row>
    <row r="34" spans="1:13" ht="15.75" x14ac:dyDescent="0.25">
      <c r="A34" s="26"/>
      <c r="B34" s="27" t="s">
        <v>19</v>
      </c>
      <c r="C34" s="28" t="s">
        <v>398</v>
      </c>
      <c r="D34" s="29">
        <f t="shared" si="1"/>
        <v>0</v>
      </c>
      <c r="E34" s="29">
        <f>E35</f>
        <v>0</v>
      </c>
      <c r="F34" s="29">
        <f>F35</f>
        <v>0</v>
      </c>
      <c r="G34" s="22">
        <f t="shared" si="2"/>
        <v>9000</v>
      </c>
      <c r="H34" s="29">
        <f>H35</f>
        <v>9000</v>
      </c>
      <c r="I34" s="29">
        <f>I35</f>
        <v>0</v>
      </c>
      <c r="J34" s="22"/>
      <c r="K34" s="22"/>
      <c r="L34" s="22"/>
      <c r="M34" s="7"/>
    </row>
    <row r="35" spans="1:13" ht="15.75" x14ac:dyDescent="0.25">
      <c r="A35" s="26"/>
      <c r="B35" s="27" t="s">
        <v>19</v>
      </c>
      <c r="C35" s="28" t="s">
        <v>397</v>
      </c>
      <c r="D35" s="29">
        <f>E35+F35</f>
        <v>0</v>
      </c>
      <c r="E35" s="29"/>
      <c r="F35" s="29"/>
      <c r="G35" s="22">
        <f>H35+I35</f>
        <v>9000</v>
      </c>
      <c r="H35" s="29">
        <v>9000</v>
      </c>
      <c r="I35" s="29"/>
      <c r="J35" s="22" t="e">
        <f t="shared" si="3"/>
        <v>#DIV/0!</v>
      </c>
      <c r="K35" s="22"/>
      <c r="L35" s="22"/>
      <c r="M35" s="7"/>
    </row>
    <row r="36" spans="1:13" ht="15.75" x14ac:dyDescent="0.25">
      <c r="A36" s="59" t="s">
        <v>56</v>
      </c>
      <c r="B36" s="60" t="s">
        <v>19</v>
      </c>
      <c r="C36" s="61" t="s">
        <v>57</v>
      </c>
      <c r="D36" s="62">
        <f t="shared" si="1"/>
        <v>1239000</v>
      </c>
      <c r="E36" s="62">
        <f>E37+E39</f>
        <v>0</v>
      </c>
      <c r="F36" s="62">
        <f>F37+F39</f>
        <v>1239000</v>
      </c>
      <c r="G36" s="66">
        <f t="shared" si="2"/>
        <v>60284.75</v>
      </c>
      <c r="H36" s="62">
        <f>H37+H39</f>
        <v>0</v>
      </c>
      <c r="I36" s="62">
        <f>I37+I39</f>
        <v>60284.75</v>
      </c>
      <c r="J36" s="66">
        <f t="shared" si="3"/>
        <v>4.8655972558514931</v>
      </c>
      <c r="K36" s="66" t="e">
        <f t="shared" si="4"/>
        <v>#DIV/0!</v>
      </c>
      <c r="L36" s="66">
        <f t="shared" si="5"/>
        <v>4.8655972558514931</v>
      </c>
      <c r="M36" s="7"/>
    </row>
    <row r="37" spans="1:13" ht="15.75" x14ac:dyDescent="0.25">
      <c r="A37" s="26" t="s">
        <v>58</v>
      </c>
      <c r="B37" s="27" t="s">
        <v>19</v>
      </c>
      <c r="C37" s="28" t="s">
        <v>59</v>
      </c>
      <c r="D37" s="29">
        <f t="shared" si="1"/>
        <v>449000</v>
      </c>
      <c r="E37" s="29">
        <f>E38</f>
        <v>0</v>
      </c>
      <c r="F37" s="29">
        <f>F38</f>
        <v>449000</v>
      </c>
      <c r="G37" s="66">
        <f t="shared" si="2"/>
        <v>25194.46</v>
      </c>
      <c r="H37" s="29">
        <f>H38</f>
        <v>0</v>
      </c>
      <c r="I37" s="29">
        <f>I38</f>
        <v>25194.46</v>
      </c>
      <c r="J37" s="22">
        <f t="shared" si="3"/>
        <v>5.6112383073496659</v>
      </c>
      <c r="K37" s="22" t="e">
        <f t="shared" si="4"/>
        <v>#DIV/0!</v>
      </c>
      <c r="L37" s="22">
        <f t="shared" si="5"/>
        <v>5.6112383073496659</v>
      </c>
      <c r="M37" s="7"/>
    </row>
    <row r="38" spans="1:13" ht="78.75" x14ac:dyDescent="0.25">
      <c r="A38" s="26" t="s">
        <v>60</v>
      </c>
      <c r="B38" s="27" t="s">
        <v>19</v>
      </c>
      <c r="C38" s="28" t="s">
        <v>377</v>
      </c>
      <c r="D38" s="29">
        <f t="shared" si="1"/>
        <v>449000</v>
      </c>
      <c r="E38" s="29"/>
      <c r="F38" s="29">
        <v>449000</v>
      </c>
      <c r="G38" s="22">
        <f t="shared" si="2"/>
        <v>25194.46</v>
      </c>
      <c r="H38" s="29"/>
      <c r="I38" s="29">
        <v>25194.46</v>
      </c>
      <c r="J38" s="22">
        <f t="shared" si="3"/>
        <v>5.6112383073496659</v>
      </c>
      <c r="K38" s="22" t="e">
        <f t="shared" si="4"/>
        <v>#DIV/0!</v>
      </c>
      <c r="L38" s="22">
        <f t="shared" si="5"/>
        <v>5.6112383073496659</v>
      </c>
      <c r="M38" s="7"/>
    </row>
    <row r="39" spans="1:13" ht="15.75" x14ac:dyDescent="0.25">
      <c r="A39" s="26" t="s">
        <v>61</v>
      </c>
      <c r="B39" s="27" t="s">
        <v>19</v>
      </c>
      <c r="C39" s="28" t="s">
        <v>62</v>
      </c>
      <c r="D39" s="29">
        <f t="shared" si="1"/>
        <v>790000</v>
      </c>
      <c r="E39" s="29">
        <f>E40+E41+E42</f>
        <v>0</v>
      </c>
      <c r="F39" s="29">
        <f>F40+F41+F42</f>
        <v>790000</v>
      </c>
      <c r="G39" s="22">
        <f t="shared" si="2"/>
        <v>35090.29</v>
      </c>
      <c r="H39" s="29">
        <f>H40+H41+H42</f>
        <v>0</v>
      </c>
      <c r="I39" s="29">
        <f>I40+I41+I42</f>
        <v>35090.29</v>
      </c>
      <c r="J39" s="22">
        <f t="shared" si="3"/>
        <v>4.4418088607594939</v>
      </c>
      <c r="K39" s="22" t="e">
        <f t="shared" si="4"/>
        <v>#DIV/0!</v>
      </c>
      <c r="L39" s="22">
        <f t="shared" si="5"/>
        <v>4.4418088607594939</v>
      </c>
      <c r="M39" s="7"/>
    </row>
    <row r="40" spans="1:13" ht="63" x14ac:dyDescent="0.25">
      <c r="A40" s="26" t="s">
        <v>63</v>
      </c>
      <c r="B40" s="27" t="s">
        <v>19</v>
      </c>
      <c r="C40" s="28" t="s">
        <v>379</v>
      </c>
      <c r="D40" s="29">
        <f t="shared" si="1"/>
        <v>650000</v>
      </c>
      <c r="E40" s="29"/>
      <c r="F40" s="29">
        <v>650000</v>
      </c>
      <c r="G40" s="22">
        <f t="shared" si="2"/>
        <v>34463</v>
      </c>
      <c r="H40" s="29"/>
      <c r="I40" s="29">
        <v>34463</v>
      </c>
      <c r="J40" s="22">
        <f t="shared" si="3"/>
        <v>5.3019999999999996</v>
      </c>
      <c r="K40" s="22" t="e">
        <f t="shared" si="4"/>
        <v>#DIV/0!</v>
      </c>
      <c r="L40" s="22">
        <f t="shared" si="5"/>
        <v>5.3019999999999996</v>
      </c>
      <c r="M40" s="7"/>
    </row>
    <row r="41" spans="1:13" ht="15.75" x14ac:dyDescent="0.25">
      <c r="A41" s="26"/>
      <c r="B41" s="27" t="s">
        <v>19</v>
      </c>
      <c r="C41" s="28" t="s">
        <v>386</v>
      </c>
      <c r="D41" s="29">
        <f t="shared" si="1"/>
        <v>0</v>
      </c>
      <c r="E41" s="29"/>
      <c r="F41" s="29"/>
      <c r="G41" s="22">
        <f t="shared" si="2"/>
        <v>0</v>
      </c>
      <c r="H41" s="29"/>
      <c r="I41" s="29"/>
      <c r="J41" s="22" t="e">
        <f t="shared" si="3"/>
        <v>#DIV/0!</v>
      </c>
      <c r="K41" s="22"/>
      <c r="L41" s="22"/>
      <c r="M41" s="7"/>
    </row>
    <row r="42" spans="1:13" ht="63" x14ac:dyDescent="0.25">
      <c r="A42" s="26" t="s">
        <v>64</v>
      </c>
      <c r="B42" s="27" t="s">
        <v>19</v>
      </c>
      <c r="C42" s="28" t="s">
        <v>378</v>
      </c>
      <c r="D42" s="29">
        <f t="shared" si="1"/>
        <v>140000</v>
      </c>
      <c r="E42" s="29"/>
      <c r="F42" s="29">
        <v>140000</v>
      </c>
      <c r="G42" s="22">
        <f t="shared" si="2"/>
        <v>627.29</v>
      </c>
      <c r="H42" s="29"/>
      <c r="I42" s="29">
        <v>627.29</v>
      </c>
      <c r="J42" s="22">
        <f t="shared" si="3"/>
        <v>0.44806428571428569</v>
      </c>
      <c r="K42" s="22" t="e">
        <f t="shared" si="4"/>
        <v>#DIV/0!</v>
      </c>
      <c r="L42" s="22">
        <f t="shared" si="5"/>
        <v>0.44806428571428569</v>
      </c>
      <c r="M42" s="7"/>
    </row>
    <row r="43" spans="1:13" ht="31.5" x14ac:dyDescent="0.25">
      <c r="A43" s="59" t="s">
        <v>65</v>
      </c>
      <c r="B43" s="60" t="s">
        <v>19</v>
      </c>
      <c r="C43" s="61" t="s">
        <v>66</v>
      </c>
      <c r="D43" s="62">
        <f t="shared" si="1"/>
        <v>979000</v>
      </c>
      <c r="E43" s="62">
        <f>E44+E46</f>
        <v>979000</v>
      </c>
      <c r="F43" s="62">
        <f>F44+F46</f>
        <v>0</v>
      </c>
      <c r="G43" s="66">
        <f t="shared" si="2"/>
        <v>51922.91</v>
      </c>
      <c r="H43" s="62">
        <f>H44+H46</f>
        <v>51922.91</v>
      </c>
      <c r="I43" s="62">
        <f>I44+I46</f>
        <v>0</v>
      </c>
      <c r="J43" s="66">
        <f t="shared" si="3"/>
        <v>5.3036680286006135</v>
      </c>
      <c r="K43" s="66">
        <f t="shared" si="4"/>
        <v>5.3036680286006135</v>
      </c>
      <c r="L43" s="66" t="e">
        <f t="shared" si="5"/>
        <v>#DIV/0!</v>
      </c>
      <c r="M43" s="7"/>
    </row>
    <row r="44" spans="1:13" ht="47.25" x14ac:dyDescent="0.25">
      <c r="A44" s="26" t="s">
        <v>67</v>
      </c>
      <c r="B44" s="27" t="s">
        <v>19</v>
      </c>
      <c r="C44" s="28" t="s">
        <v>68</v>
      </c>
      <c r="D44" s="29">
        <f t="shared" si="1"/>
        <v>784000</v>
      </c>
      <c r="E44" s="29">
        <f>E45</f>
        <v>784000</v>
      </c>
      <c r="F44" s="29">
        <f>F45</f>
        <v>0</v>
      </c>
      <c r="G44" s="22">
        <f t="shared" si="2"/>
        <v>51922.91</v>
      </c>
      <c r="H44" s="29">
        <f>H45</f>
        <v>51922.91</v>
      </c>
      <c r="I44" s="29">
        <f>I45</f>
        <v>0</v>
      </c>
      <c r="J44" s="22">
        <f t="shared" si="3"/>
        <v>6.622820153061225</v>
      </c>
      <c r="K44" s="22">
        <f t="shared" si="4"/>
        <v>6.622820153061225</v>
      </c>
      <c r="L44" s="22" t="e">
        <f t="shared" si="5"/>
        <v>#DIV/0!</v>
      </c>
      <c r="M44" s="7"/>
    </row>
    <row r="45" spans="1:13" ht="78.75" x14ac:dyDescent="0.25">
      <c r="A45" s="26" t="s">
        <v>69</v>
      </c>
      <c r="B45" s="27" t="s">
        <v>19</v>
      </c>
      <c r="C45" s="28" t="s">
        <v>70</v>
      </c>
      <c r="D45" s="29">
        <f t="shared" si="1"/>
        <v>784000</v>
      </c>
      <c r="E45" s="29">
        <v>784000</v>
      </c>
      <c r="F45" s="29"/>
      <c r="G45" s="22">
        <f t="shared" si="2"/>
        <v>51922.91</v>
      </c>
      <c r="H45" s="29">
        <v>51922.91</v>
      </c>
      <c r="I45" s="29"/>
      <c r="J45" s="22">
        <f t="shared" si="3"/>
        <v>6.622820153061225</v>
      </c>
      <c r="K45" s="22">
        <f t="shared" si="4"/>
        <v>6.622820153061225</v>
      </c>
      <c r="L45" s="22" t="e">
        <f t="shared" si="5"/>
        <v>#DIV/0!</v>
      </c>
      <c r="M45" s="7"/>
    </row>
    <row r="46" spans="1:13" ht="63" x14ac:dyDescent="0.25">
      <c r="A46" s="26" t="s">
        <v>71</v>
      </c>
      <c r="B46" s="27" t="s">
        <v>19</v>
      </c>
      <c r="C46" s="28" t="s">
        <v>72</v>
      </c>
      <c r="D46" s="29">
        <f t="shared" si="1"/>
        <v>195000</v>
      </c>
      <c r="E46" s="29">
        <f>E47</f>
        <v>195000</v>
      </c>
      <c r="F46" s="29">
        <f>F47</f>
        <v>0</v>
      </c>
      <c r="G46" s="22">
        <f t="shared" si="2"/>
        <v>0</v>
      </c>
      <c r="H46" s="29">
        <f>H47</f>
        <v>0</v>
      </c>
      <c r="I46" s="29">
        <f>I47</f>
        <v>0</v>
      </c>
      <c r="J46" s="22">
        <f t="shared" ref="J46:J90" si="7">G46/D46*100</f>
        <v>0</v>
      </c>
      <c r="K46" s="22">
        <f t="shared" ref="K46:K90" si="8">H46/E46*100</f>
        <v>0</v>
      </c>
      <c r="L46" s="22" t="e">
        <f t="shared" ref="L46:L89" si="9">I46/F46*100</f>
        <v>#DIV/0!</v>
      </c>
      <c r="M46" s="7"/>
    </row>
    <row r="47" spans="1:13" ht="110.25" x14ac:dyDescent="0.25">
      <c r="A47" s="26" t="s">
        <v>73</v>
      </c>
      <c r="B47" s="27" t="s">
        <v>19</v>
      </c>
      <c r="C47" s="28" t="s">
        <v>74</v>
      </c>
      <c r="D47" s="29">
        <f t="shared" si="1"/>
        <v>195000</v>
      </c>
      <c r="E47" s="29">
        <f>E48</f>
        <v>195000</v>
      </c>
      <c r="F47" s="29">
        <f>F48</f>
        <v>0</v>
      </c>
      <c r="G47" s="22">
        <f t="shared" si="2"/>
        <v>0</v>
      </c>
      <c r="H47" s="29">
        <f>H48</f>
        <v>0</v>
      </c>
      <c r="I47" s="29">
        <f>I48</f>
        <v>0</v>
      </c>
      <c r="J47" s="22">
        <f t="shared" si="7"/>
        <v>0</v>
      </c>
      <c r="K47" s="22">
        <f t="shared" si="8"/>
        <v>0</v>
      </c>
      <c r="L47" s="22" t="e">
        <f t="shared" si="9"/>
        <v>#DIV/0!</v>
      </c>
      <c r="M47" s="7"/>
    </row>
    <row r="48" spans="1:13" ht="126" x14ac:dyDescent="0.25">
      <c r="A48" s="26" t="s">
        <v>75</v>
      </c>
      <c r="B48" s="27" t="s">
        <v>19</v>
      </c>
      <c r="C48" s="28" t="s">
        <v>76</v>
      </c>
      <c r="D48" s="29">
        <f t="shared" si="1"/>
        <v>195000</v>
      </c>
      <c r="E48" s="29">
        <v>195000</v>
      </c>
      <c r="F48" s="29"/>
      <c r="G48" s="22">
        <f t="shared" si="2"/>
        <v>0</v>
      </c>
      <c r="H48" s="29"/>
      <c r="I48" s="29"/>
      <c r="J48" s="22">
        <f t="shared" si="7"/>
        <v>0</v>
      </c>
      <c r="K48" s="22">
        <f t="shared" si="8"/>
        <v>0</v>
      </c>
      <c r="L48" s="22" t="e">
        <f t="shared" si="9"/>
        <v>#DIV/0!</v>
      </c>
      <c r="M48" s="7"/>
    </row>
    <row r="49" spans="1:13" ht="94.5" x14ac:dyDescent="0.25">
      <c r="A49" s="59" t="s">
        <v>77</v>
      </c>
      <c r="B49" s="60" t="s">
        <v>19</v>
      </c>
      <c r="C49" s="61" t="s">
        <v>78</v>
      </c>
      <c r="D49" s="62">
        <f t="shared" si="1"/>
        <v>3930500</v>
      </c>
      <c r="E49" s="62">
        <f t="shared" ref="E49:I49" si="10">E50</f>
        <v>1600000</v>
      </c>
      <c r="F49" s="62">
        <f t="shared" si="10"/>
        <v>2330500</v>
      </c>
      <c r="G49" s="66">
        <f t="shared" si="2"/>
        <v>14788.35</v>
      </c>
      <c r="H49" s="62">
        <f t="shared" si="10"/>
        <v>6788.35</v>
      </c>
      <c r="I49" s="62">
        <f t="shared" si="10"/>
        <v>8000</v>
      </c>
      <c r="J49" s="66">
        <f t="shared" si="7"/>
        <v>0.37624602467879403</v>
      </c>
      <c r="K49" s="66">
        <f t="shared" si="8"/>
        <v>0.42427187500000002</v>
      </c>
      <c r="L49" s="66">
        <f t="shared" si="9"/>
        <v>0.34327397554172923</v>
      </c>
      <c r="M49" s="7"/>
    </row>
    <row r="50" spans="1:13" ht="157.5" x14ac:dyDescent="0.25">
      <c r="A50" s="26" t="s">
        <v>79</v>
      </c>
      <c r="B50" s="27" t="s">
        <v>19</v>
      </c>
      <c r="C50" s="28" t="s">
        <v>80</v>
      </c>
      <c r="D50" s="29">
        <f t="shared" si="1"/>
        <v>3930500</v>
      </c>
      <c r="E50" s="29">
        <f>E51+E54</f>
        <v>1600000</v>
      </c>
      <c r="F50" s="29">
        <f>F51+F54</f>
        <v>2330500</v>
      </c>
      <c r="G50" s="22">
        <f>H50+I50</f>
        <v>14788.35</v>
      </c>
      <c r="H50" s="29">
        <f>H51+H54</f>
        <v>6788.35</v>
      </c>
      <c r="I50" s="29">
        <f>I51+I54</f>
        <v>8000</v>
      </c>
      <c r="J50" s="22">
        <f t="shared" si="7"/>
        <v>0.37624602467879403</v>
      </c>
      <c r="K50" s="22">
        <f t="shared" si="8"/>
        <v>0.42427187500000002</v>
      </c>
      <c r="L50" s="22">
        <f t="shared" si="9"/>
        <v>0.34327397554172923</v>
      </c>
      <c r="M50" s="7"/>
    </row>
    <row r="51" spans="1:13" ht="126" x14ac:dyDescent="0.25">
      <c r="A51" s="26" t="s">
        <v>81</v>
      </c>
      <c r="B51" s="27" t="s">
        <v>19</v>
      </c>
      <c r="C51" s="28" t="s">
        <v>82</v>
      </c>
      <c r="D51" s="29">
        <f t="shared" si="1"/>
        <v>546000</v>
      </c>
      <c r="E51" s="29">
        <f t="shared" ref="E51:I51" si="11">SUM(E52:E53)</f>
        <v>444000</v>
      </c>
      <c r="F51" s="29">
        <f t="shared" si="11"/>
        <v>102000</v>
      </c>
      <c r="G51" s="22">
        <f t="shared" ref="G51:G56" si="12">H51+I51</f>
        <v>0</v>
      </c>
      <c r="H51" s="29">
        <f t="shared" si="11"/>
        <v>0</v>
      </c>
      <c r="I51" s="29">
        <f t="shared" si="11"/>
        <v>0</v>
      </c>
      <c r="J51" s="22">
        <f t="shared" si="7"/>
        <v>0</v>
      </c>
      <c r="K51" s="22">
        <f t="shared" si="8"/>
        <v>0</v>
      </c>
      <c r="L51" s="22">
        <f t="shared" si="9"/>
        <v>0</v>
      </c>
      <c r="M51" s="7"/>
    </row>
    <row r="52" spans="1:13" ht="173.25" x14ac:dyDescent="0.25">
      <c r="A52" s="26" t="s">
        <v>83</v>
      </c>
      <c r="B52" s="27" t="s">
        <v>19</v>
      </c>
      <c r="C52" s="28" t="s">
        <v>84</v>
      </c>
      <c r="D52" s="29">
        <f t="shared" si="1"/>
        <v>283000</v>
      </c>
      <c r="E52" s="29">
        <v>283000</v>
      </c>
      <c r="F52" s="29"/>
      <c r="G52" s="22">
        <f t="shared" si="12"/>
        <v>0</v>
      </c>
      <c r="H52" s="29"/>
      <c r="I52" s="29"/>
      <c r="J52" s="22">
        <f t="shared" si="7"/>
        <v>0</v>
      </c>
      <c r="K52" s="22">
        <f t="shared" si="8"/>
        <v>0</v>
      </c>
      <c r="L52" s="22" t="e">
        <f t="shared" si="9"/>
        <v>#DIV/0!</v>
      </c>
      <c r="M52" s="7"/>
    </row>
    <row r="53" spans="1:13" ht="157.5" x14ac:dyDescent="0.25">
      <c r="A53" s="26" t="s">
        <v>85</v>
      </c>
      <c r="B53" s="27" t="s">
        <v>19</v>
      </c>
      <c r="C53" s="28" t="s">
        <v>86</v>
      </c>
      <c r="D53" s="29">
        <f t="shared" si="1"/>
        <v>263000</v>
      </c>
      <c r="E53" s="29">
        <v>161000</v>
      </c>
      <c r="F53" s="29">
        <v>102000</v>
      </c>
      <c r="G53" s="22">
        <f t="shared" si="12"/>
        <v>0</v>
      </c>
      <c r="H53" s="29"/>
      <c r="I53" s="29"/>
      <c r="J53" s="22">
        <f t="shared" si="7"/>
        <v>0</v>
      </c>
      <c r="K53" s="22">
        <f t="shared" si="8"/>
        <v>0</v>
      </c>
      <c r="L53" s="22">
        <f t="shared" si="9"/>
        <v>0</v>
      </c>
      <c r="M53" s="7"/>
    </row>
    <row r="54" spans="1:13" ht="157.5" x14ac:dyDescent="0.25">
      <c r="A54" s="26" t="s">
        <v>87</v>
      </c>
      <c r="B54" s="27" t="s">
        <v>19</v>
      </c>
      <c r="C54" s="28" t="s">
        <v>88</v>
      </c>
      <c r="D54" s="29">
        <f t="shared" si="1"/>
        <v>3384500</v>
      </c>
      <c r="E54" s="29">
        <f>E55+E56</f>
        <v>1156000</v>
      </c>
      <c r="F54" s="29">
        <f>F55+F56</f>
        <v>2228500</v>
      </c>
      <c r="G54" s="22">
        <f t="shared" si="12"/>
        <v>14788.35</v>
      </c>
      <c r="H54" s="29">
        <f t="shared" ref="H54" si="13">SUM(H55:H56)</f>
        <v>6788.35</v>
      </c>
      <c r="I54" s="29">
        <f>I55+I56</f>
        <v>8000</v>
      </c>
      <c r="J54" s="29">
        <f>J55+J56</f>
        <v>0.94621337358208746</v>
      </c>
      <c r="K54" s="22">
        <f t="shared" si="8"/>
        <v>0.58722750865051909</v>
      </c>
      <c r="L54" s="22">
        <f t="shared" si="9"/>
        <v>0.35898586493156831</v>
      </c>
      <c r="M54" s="7"/>
    </row>
    <row r="55" spans="1:13" ht="126" x14ac:dyDescent="0.25">
      <c r="A55" s="26" t="s">
        <v>89</v>
      </c>
      <c r="B55" s="27" t="s">
        <v>19</v>
      </c>
      <c r="C55" s="28" t="s">
        <v>90</v>
      </c>
      <c r="D55" s="29">
        <f t="shared" si="1"/>
        <v>1156000</v>
      </c>
      <c r="E55" s="29">
        <v>1156000</v>
      </c>
      <c r="F55" s="29"/>
      <c r="G55" s="22">
        <f t="shared" si="12"/>
        <v>6788.35</v>
      </c>
      <c r="H55" s="29">
        <v>6788.35</v>
      </c>
      <c r="I55" s="29"/>
      <c r="J55" s="22">
        <f t="shared" si="7"/>
        <v>0.58722750865051909</v>
      </c>
      <c r="K55" s="22">
        <f t="shared" si="8"/>
        <v>0.58722750865051909</v>
      </c>
      <c r="L55" s="22" t="e">
        <f t="shared" si="9"/>
        <v>#DIV/0!</v>
      </c>
      <c r="M55" s="7"/>
    </row>
    <row r="56" spans="1:13" ht="126" x14ac:dyDescent="0.25">
      <c r="A56" s="26" t="s">
        <v>91</v>
      </c>
      <c r="B56" s="27" t="s">
        <v>19</v>
      </c>
      <c r="C56" s="28" t="s">
        <v>389</v>
      </c>
      <c r="D56" s="29">
        <f t="shared" si="1"/>
        <v>2228500</v>
      </c>
      <c r="E56" s="29"/>
      <c r="F56" s="29">
        <v>2228500</v>
      </c>
      <c r="G56" s="22">
        <f t="shared" si="12"/>
        <v>8000</v>
      </c>
      <c r="H56" s="29"/>
      <c r="I56" s="29">
        <v>8000</v>
      </c>
      <c r="J56" s="22">
        <f t="shared" si="7"/>
        <v>0.35898586493156831</v>
      </c>
      <c r="K56" s="22" t="e">
        <f t="shared" si="8"/>
        <v>#DIV/0!</v>
      </c>
      <c r="L56" s="22">
        <f t="shared" si="9"/>
        <v>0.35898586493156831</v>
      </c>
      <c r="M56" s="7"/>
    </row>
    <row r="57" spans="1:13" ht="31.5" x14ac:dyDescent="0.25">
      <c r="A57" s="59" t="s">
        <v>92</v>
      </c>
      <c r="B57" s="60" t="s">
        <v>19</v>
      </c>
      <c r="C57" s="61" t="s">
        <v>93</v>
      </c>
      <c r="D57" s="62">
        <f t="shared" si="1"/>
        <v>62000</v>
      </c>
      <c r="E57" s="62">
        <f>E58</f>
        <v>62000</v>
      </c>
      <c r="F57" s="62">
        <f>F58</f>
        <v>0</v>
      </c>
      <c r="G57" s="66">
        <f t="shared" si="2"/>
        <v>0</v>
      </c>
      <c r="H57" s="62">
        <f>H58</f>
        <v>0</v>
      </c>
      <c r="I57" s="62">
        <f>I58</f>
        <v>0</v>
      </c>
      <c r="J57" s="66">
        <f t="shared" si="7"/>
        <v>0</v>
      </c>
      <c r="K57" s="66">
        <f t="shared" si="8"/>
        <v>0</v>
      </c>
      <c r="L57" s="66" t="e">
        <f t="shared" si="9"/>
        <v>#DIV/0!</v>
      </c>
      <c r="M57" s="7"/>
    </row>
    <row r="58" spans="1:13" ht="31.5" x14ac:dyDescent="0.25">
      <c r="A58" s="26" t="s">
        <v>94</v>
      </c>
      <c r="B58" s="27" t="s">
        <v>19</v>
      </c>
      <c r="C58" s="28" t="s">
        <v>95</v>
      </c>
      <c r="D58" s="29">
        <f t="shared" si="1"/>
        <v>62000</v>
      </c>
      <c r="E58" s="29">
        <f>SUM(E59:E62)</f>
        <v>62000</v>
      </c>
      <c r="F58" s="29">
        <f>SUM(F59:F62)</f>
        <v>0</v>
      </c>
      <c r="G58" s="22">
        <f t="shared" si="2"/>
        <v>0</v>
      </c>
      <c r="H58" s="29">
        <f>SUM(H59:H62)</f>
        <v>0</v>
      </c>
      <c r="I58" s="29">
        <f>SUM(I59:I62)</f>
        <v>0</v>
      </c>
      <c r="J58" s="22">
        <f t="shared" si="7"/>
        <v>0</v>
      </c>
      <c r="K58" s="22">
        <f t="shared" si="8"/>
        <v>0</v>
      </c>
      <c r="L58" s="22" t="e">
        <f t="shared" si="9"/>
        <v>#DIV/0!</v>
      </c>
      <c r="M58" s="7"/>
    </row>
    <row r="59" spans="1:13" ht="47.25" x14ac:dyDescent="0.25">
      <c r="A59" s="26" t="s">
        <v>96</v>
      </c>
      <c r="B59" s="27" t="s">
        <v>19</v>
      </c>
      <c r="C59" s="28" t="s">
        <v>97</v>
      </c>
      <c r="D59" s="29">
        <f t="shared" si="1"/>
        <v>51000</v>
      </c>
      <c r="E59" s="29">
        <v>51000</v>
      </c>
      <c r="F59" s="29"/>
      <c r="G59" s="22">
        <f t="shared" si="2"/>
        <v>0</v>
      </c>
      <c r="H59" s="29"/>
      <c r="I59" s="29"/>
      <c r="J59" s="22">
        <f t="shared" si="7"/>
        <v>0</v>
      </c>
      <c r="K59" s="22">
        <f t="shared" si="8"/>
        <v>0</v>
      </c>
      <c r="L59" s="22" t="e">
        <f t="shared" si="9"/>
        <v>#DIV/0!</v>
      </c>
      <c r="M59" s="7"/>
    </row>
    <row r="60" spans="1:13" ht="47.25" x14ac:dyDescent="0.25">
      <c r="A60" s="26" t="s">
        <v>98</v>
      </c>
      <c r="B60" s="27" t="s">
        <v>19</v>
      </c>
      <c r="C60" s="28" t="s">
        <v>99</v>
      </c>
      <c r="D60" s="29">
        <f t="shared" si="1"/>
        <v>0</v>
      </c>
      <c r="E60" s="29"/>
      <c r="F60" s="29"/>
      <c r="G60" s="62">
        <f>G61</f>
        <v>0</v>
      </c>
      <c r="H60" s="29"/>
      <c r="I60" s="29"/>
      <c r="J60" s="22" t="e">
        <f t="shared" si="7"/>
        <v>#DIV/0!</v>
      </c>
      <c r="K60" s="22" t="e">
        <f t="shared" si="8"/>
        <v>#DIV/0!</v>
      </c>
      <c r="L60" s="22" t="e">
        <f t="shared" si="9"/>
        <v>#DIV/0!</v>
      </c>
      <c r="M60" s="7"/>
    </row>
    <row r="61" spans="1:13" ht="31.5" x14ac:dyDescent="0.25">
      <c r="A61" s="26" t="s">
        <v>100</v>
      </c>
      <c r="B61" s="27" t="s">
        <v>19</v>
      </c>
      <c r="C61" s="28" t="s">
        <v>101</v>
      </c>
      <c r="D61" s="29">
        <f t="shared" si="1"/>
        <v>2000</v>
      </c>
      <c r="E61" s="29">
        <v>2000</v>
      </c>
      <c r="F61" s="29"/>
      <c r="G61" s="22">
        <f t="shared" si="2"/>
        <v>0</v>
      </c>
      <c r="H61" s="29"/>
      <c r="I61" s="29"/>
      <c r="J61" s="22">
        <f t="shared" si="7"/>
        <v>0</v>
      </c>
      <c r="K61" s="22">
        <f t="shared" si="8"/>
        <v>0</v>
      </c>
      <c r="L61" s="22" t="e">
        <f t="shared" si="9"/>
        <v>#DIV/0!</v>
      </c>
      <c r="M61" s="7"/>
    </row>
    <row r="62" spans="1:13" ht="31.5" x14ac:dyDescent="0.25">
      <c r="A62" s="26" t="s">
        <v>102</v>
      </c>
      <c r="B62" s="27" t="s">
        <v>19</v>
      </c>
      <c r="C62" s="28" t="s">
        <v>103</v>
      </c>
      <c r="D62" s="29">
        <f t="shared" si="1"/>
        <v>9000</v>
      </c>
      <c r="E62" s="29">
        <v>9000</v>
      </c>
      <c r="F62" s="29"/>
      <c r="G62" s="22">
        <f t="shared" si="2"/>
        <v>0</v>
      </c>
      <c r="H62" s="29"/>
      <c r="I62" s="29"/>
      <c r="J62" s="22">
        <f t="shared" si="7"/>
        <v>0</v>
      </c>
      <c r="K62" s="22">
        <f t="shared" si="8"/>
        <v>0</v>
      </c>
      <c r="L62" s="22" t="e">
        <f t="shared" si="9"/>
        <v>#DIV/0!</v>
      </c>
      <c r="M62" s="7"/>
    </row>
    <row r="63" spans="1:13" ht="63" x14ac:dyDescent="0.25">
      <c r="A63" s="59" t="s">
        <v>104</v>
      </c>
      <c r="B63" s="60" t="s">
        <v>19</v>
      </c>
      <c r="C63" s="61" t="s">
        <v>105</v>
      </c>
      <c r="D63" s="62">
        <f t="shared" si="1"/>
        <v>6757000</v>
      </c>
      <c r="E63" s="62">
        <f t="shared" ref="E63:H65" si="14">E64</f>
        <v>6757000</v>
      </c>
      <c r="F63" s="62"/>
      <c r="G63" s="66">
        <f t="shared" si="2"/>
        <v>544914.80000000005</v>
      </c>
      <c r="H63" s="62">
        <f t="shared" ref="H63" si="15">H64</f>
        <v>544914.80000000005</v>
      </c>
      <c r="I63" s="62"/>
      <c r="J63" s="66">
        <f t="shared" si="7"/>
        <v>8.0644487198460855</v>
      </c>
      <c r="K63" s="66">
        <f t="shared" si="8"/>
        <v>8.0644487198460855</v>
      </c>
      <c r="L63" s="66" t="e">
        <f t="shared" si="9"/>
        <v>#DIV/0!</v>
      </c>
      <c r="M63" s="7"/>
    </row>
    <row r="64" spans="1:13" ht="31.5" x14ac:dyDescent="0.25">
      <c r="A64" s="26" t="s">
        <v>106</v>
      </c>
      <c r="B64" s="27" t="s">
        <v>19</v>
      </c>
      <c r="C64" s="28" t="s">
        <v>107</v>
      </c>
      <c r="D64" s="29">
        <f t="shared" si="1"/>
        <v>6757000</v>
      </c>
      <c r="E64" s="29">
        <f t="shared" si="14"/>
        <v>6757000</v>
      </c>
      <c r="F64" s="29"/>
      <c r="G64" s="22">
        <f t="shared" si="2"/>
        <v>544914.80000000005</v>
      </c>
      <c r="H64" s="29">
        <f t="shared" si="14"/>
        <v>544914.80000000005</v>
      </c>
      <c r="I64" s="29"/>
      <c r="J64" s="22">
        <f t="shared" si="7"/>
        <v>8.0644487198460855</v>
      </c>
      <c r="K64" s="22">
        <f t="shared" si="8"/>
        <v>8.0644487198460855</v>
      </c>
      <c r="L64" s="22" t="e">
        <f t="shared" si="9"/>
        <v>#DIV/0!</v>
      </c>
      <c r="M64" s="7"/>
    </row>
    <row r="65" spans="1:13" ht="31.5" x14ac:dyDescent="0.25">
      <c r="A65" s="26" t="s">
        <v>108</v>
      </c>
      <c r="B65" s="27" t="s">
        <v>19</v>
      </c>
      <c r="C65" s="28" t="s">
        <v>109</v>
      </c>
      <c r="D65" s="29">
        <f t="shared" si="1"/>
        <v>6757000</v>
      </c>
      <c r="E65" s="29">
        <f t="shared" si="14"/>
        <v>6757000</v>
      </c>
      <c r="F65" s="29"/>
      <c r="G65" s="22">
        <f t="shared" si="2"/>
        <v>544914.80000000005</v>
      </c>
      <c r="H65" s="29">
        <f t="shared" si="14"/>
        <v>544914.80000000005</v>
      </c>
      <c r="I65" s="29"/>
      <c r="J65" s="22">
        <f t="shared" si="7"/>
        <v>8.0644487198460855</v>
      </c>
      <c r="K65" s="22">
        <f t="shared" si="8"/>
        <v>8.0644487198460855</v>
      </c>
      <c r="L65" s="22" t="e">
        <f t="shared" si="9"/>
        <v>#DIV/0!</v>
      </c>
      <c r="M65" s="7"/>
    </row>
    <row r="66" spans="1:13" ht="47.25" x14ac:dyDescent="0.25">
      <c r="A66" s="26" t="s">
        <v>110</v>
      </c>
      <c r="B66" s="27" t="s">
        <v>19</v>
      </c>
      <c r="C66" s="28" t="s">
        <v>111</v>
      </c>
      <c r="D66" s="29">
        <f t="shared" si="1"/>
        <v>6757000</v>
      </c>
      <c r="E66" s="29">
        <v>6757000</v>
      </c>
      <c r="F66" s="29"/>
      <c r="G66" s="22">
        <f t="shared" si="2"/>
        <v>544914.80000000005</v>
      </c>
      <c r="H66" s="29">
        <v>544914.80000000005</v>
      </c>
      <c r="I66" s="29"/>
      <c r="J66" s="22">
        <f t="shared" si="7"/>
        <v>8.0644487198460855</v>
      </c>
      <c r="K66" s="22">
        <f t="shared" si="8"/>
        <v>8.0644487198460855</v>
      </c>
      <c r="L66" s="22" t="e">
        <f t="shared" si="9"/>
        <v>#DIV/0!</v>
      </c>
      <c r="M66" s="7"/>
    </row>
    <row r="67" spans="1:13" ht="47.25" x14ac:dyDescent="0.25">
      <c r="A67" s="59" t="s">
        <v>112</v>
      </c>
      <c r="B67" s="60" t="s">
        <v>19</v>
      </c>
      <c r="C67" s="61" t="s">
        <v>113</v>
      </c>
      <c r="D67" s="62">
        <f t="shared" si="1"/>
        <v>0</v>
      </c>
      <c r="E67" s="62">
        <f t="shared" ref="E67:E69" si="16">E68</f>
        <v>0</v>
      </c>
      <c r="F67" s="62"/>
      <c r="G67" s="66">
        <f t="shared" si="2"/>
        <v>1819500</v>
      </c>
      <c r="H67" s="62">
        <f t="shared" ref="H67:I69" si="17">H68</f>
        <v>1819500</v>
      </c>
      <c r="I67" s="62">
        <f t="shared" si="17"/>
        <v>0</v>
      </c>
      <c r="J67" s="66" t="e">
        <f t="shared" si="7"/>
        <v>#DIV/0!</v>
      </c>
      <c r="K67" s="66" t="e">
        <f t="shared" si="8"/>
        <v>#DIV/0!</v>
      </c>
      <c r="L67" s="66" t="e">
        <f t="shared" si="9"/>
        <v>#DIV/0!</v>
      </c>
      <c r="M67" s="7"/>
    </row>
    <row r="68" spans="1:13" ht="141.75" x14ac:dyDescent="0.25">
      <c r="A68" s="26" t="s">
        <v>114</v>
      </c>
      <c r="B68" s="27" t="s">
        <v>19</v>
      </c>
      <c r="C68" s="28" t="s">
        <v>115</v>
      </c>
      <c r="D68" s="29">
        <f t="shared" si="1"/>
        <v>0</v>
      </c>
      <c r="E68" s="29">
        <f t="shared" si="16"/>
        <v>0</v>
      </c>
      <c r="F68" s="29"/>
      <c r="G68" s="22">
        <f t="shared" si="2"/>
        <v>1819500</v>
      </c>
      <c r="H68" s="29">
        <f t="shared" si="17"/>
        <v>1819500</v>
      </c>
      <c r="I68" s="29">
        <f t="shared" si="17"/>
        <v>0</v>
      </c>
      <c r="J68" s="22" t="e">
        <f t="shared" si="7"/>
        <v>#DIV/0!</v>
      </c>
      <c r="K68" s="22" t="e">
        <f t="shared" si="8"/>
        <v>#DIV/0!</v>
      </c>
      <c r="L68" s="22" t="e">
        <f t="shared" si="9"/>
        <v>#DIV/0!</v>
      </c>
      <c r="M68" s="7"/>
    </row>
    <row r="69" spans="1:13" ht="173.25" x14ac:dyDescent="0.25">
      <c r="A69" s="26" t="s">
        <v>116</v>
      </c>
      <c r="B69" s="27" t="s">
        <v>19</v>
      </c>
      <c r="C69" s="28" t="s">
        <v>117</v>
      </c>
      <c r="D69" s="29">
        <f t="shared" si="1"/>
        <v>0</v>
      </c>
      <c r="E69" s="29">
        <f t="shared" si="16"/>
        <v>0</v>
      </c>
      <c r="F69" s="29"/>
      <c r="G69" s="22">
        <f t="shared" si="2"/>
        <v>1819500</v>
      </c>
      <c r="H69" s="29">
        <f t="shared" si="17"/>
        <v>1819500</v>
      </c>
      <c r="I69" s="29">
        <f t="shared" si="17"/>
        <v>0</v>
      </c>
      <c r="J69" s="22" t="e">
        <f t="shared" si="7"/>
        <v>#DIV/0!</v>
      </c>
      <c r="K69" s="22" t="e">
        <f t="shared" si="8"/>
        <v>#DIV/0!</v>
      </c>
      <c r="L69" s="22" t="e">
        <f t="shared" si="9"/>
        <v>#DIV/0!</v>
      </c>
      <c r="M69" s="7"/>
    </row>
    <row r="70" spans="1:13" ht="173.25" x14ac:dyDescent="0.25">
      <c r="A70" s="26" t="s">
        <v>118</v>
      </c>
      <c r="B70" s="27" t="s">
        <v>19</v>
      </c>
      <c r="C70" s="28" t="s">
        <v>119</v>
      </c>
      <c r="D70" s="29">
        <f t="shared" si="1"/>
        <v>0</v>
      </c>
      <c r="E70" s="29"/>
      <c r="F70" s="29"/>
      <c r="G70" s="22">
        <f t="shared" si="2"/>
        <v>1819500</v>
      </c>
      <c r="H70" s="29">
        <v>1819500</v>
      </c>
      <c r="I70" s="29"/>
      <c r="J70" s="22" t="e">
        <f t="shared" si="7"/>
        <v>#DIV/0!</v>
      </c>
      <c r="K70" s="22" t="e">
        <f t="shared" si="8"/>
        <v>#DIV/0!</v>
      </c>
      <c r="L70" s="22" t="e">
        <f t="shared" si="9"/>
        <v>#DIV/0!</v>
      </c>
      <c r="M70" s="7"/>
    </row>
    <row r="71" spans="1:13" ht="31.5" x14ac:dyDescent="0.25">
      <c r="A71" s="59" t="s">
        <v>120</v>
      </c>
      <c r="B71" s="77" t="s">
        <v>19</v>
      </c>
      <c r="C71" s="78" t="s">
        <v>121</v>
      </c>
      <c r="D71" s="62">
        <f t="shared" si="1"/>
        <v>742000</v>
      </c>
      <c r="E71" s="62">
        <f>E72+E81+E83+E86</f>
        <v>742000</v>
      </c>
      <c r="F71" s="62">
        <f>F72+F81+F83+F86</f>
        <v>0</v>
      </c>
      <c r="G71" s="66">
        <f t="shared" si="2"/>
        <v>55325.25</v>
      </c>
      <c r="H71" s="62">
        <f>H72+H81+H83+H86</f>
        <v>55325.25</v>
      </c>
      <c r="I71" s="62">
        <f>I72+I81+I83+I86</f>
        <v>0</v>
      </c>
      <c r="J71" s="66">
        <f t="shared" si="7"/>
        <v>7.4562331536388138</v>
      </c>
      <c r="K71" s="66">
        <f t="shared" si="8"/>
        <v>7.4562331536388138</v>
      </c>
      <c r="L71" s="66" t="e">
        <f t="shared" si="9"/>
        <v>#DIV/0!</v>
      </c>
      <c r="M71" s="7"/>
    </row>
    <row r="72" spans="1:13" ht="63" x14ac:dyDescent="0.25">
      <c r="A72" s="81" t="s">
        <v>399</v>
      </c>
      <c r="B72" s="79" t="s">
        <v>19</v>
      </c>
      <c r="C72" s="80" t="s">
        <v>400</v>
      </c>
      <c r="D72" s="76">
        <f>E72+F72</f>
        <v>477000</v>
      </c>
      <c r="E72" s="29">
        <f>E73+E75+E77+E79</f>
        <v>477000</v>
      </c>
      <c r="F72" s="29">
        <f>F73+F75+F77+F79</f>
        <v>0</v>
      </c>
      <c r="G72" s="22">
        <f>H72+I72</f>
        <v>0</v>
      </c>
      <c r="H72" s="29">
        <f>H73+H75+H77+H79</f>
        <v>0</v>
      </c>
      <c r="I72" s="29">
        <f>I73+I75+I77+I79</f>
        <v>0</v>
      </c>
      <c r="J72" s="22">
        <f t="shared" si="7"/>
        <v>0</v>
      </c>
      <c r="K72" s="22">
        <f t="shared" si="8"/>
        <v>0</v>
      </c>
      <c r="L72" s="22" t="e">
        <f t="shared" si="9"/>
        <v>#DIV/0!</v>
      </c>
      <c r="M72" s="7"/>
    </row>
    <row r="73" spans="1:13" ht="126" x14ac:dyDescent="0.25">
      <c r="A73" s="81" t="s">
        <v>401</v>
      </c>
      <c r="B73" s="79" t="s">
        <v>19</v>
      </c>
      <c r="C73" s="80" t="s">
        <v>402</v>
      </c>
      <c r="D73" s="76">
        <f t="shared" ref="D73:D92" si="18">E73+F73</f>
        <v>27000</v>
      </c>
      <c r="E73" s="29">
        <f>E74</f>
        <v>27000</v>
      </c>
      <c r="F73" s="29">
        <f>F74</f>
        <v>0</v>
      </c>
      <c r="G73" s="22">
        <f t="shared" ref="G73:G85" si="19">H73+I73</f>
        <v>0</v>
      </c>
      <c r="H73" s="29">
        <f>H74</f>
        <v>0</v>
      </c>
      <c r="I73" s="29">
        <f>I74</f>
        <v>0</v>
      </c>
      <c r="J73" s="22">
        <f t="shared" si="7"/>
        <v>0</v>
      </c>
      <c r="K73" s="22">
        <f t="shared" si="8"/>
        <v>0</v>
      </c>
      <c r="L73" s="66" t="e">
        <f t="shared" si="9"/>
        <v>#DIV/0!</v>
      </c>
      <c r="M73" s="7"/>
    </row>
    <row r="74" spans="1:13" ht="173.25" x14ac:dyDescent="0.25">
      <c r="A74" s="81" t="s">
        <v>403</v>
      </c>
      <c r="B74" s="79" t="s">
        <v>19</v>
      </c>
      <c r="C74" s="80" t="s">
        <v>404</v>
      </c>
      <c r="D74" s="76">
        <f t="shared" si="18"/>
        <v>27000</v>
      </c>
      <c r="E74" s="29">
        <v>27000</v>
      </c>
      <c r="F74" s="29"/>
      <c r="G74" s="22">
        <f t="shared" si="19"/>
        <v>0</v>
      </c>
      <c r="H74" s="62"/>
      <c r="I74" s="62"/>
      <c r="J74" s="22">
        <f t="shared" si="7"/>
        <v>0</v>
      </c>
      <c r="K74" s="22">
        <f t="shared" si="8"/>
        <v>0</v>
      </c>
      <c r="L74" s="66" t="e">
        <f t="shared" si="9"/>
        <v>#DIV/0!</v>
      </c>
      <c r="M74" s="7"/>
    </row>
    <row r="75" spans="1:13" ht="110.25" x14ac:dyDescent="0.25">
      <c r="A75" s="81" t="s">
        <v>405</v>
      </c>
      <c r="B75" s="79" t="s">
        <v>19</v>
      </c>
      <c r="C75" s="80" t="s">
        <v>406</v>
      </c>
      <c r="D75" s="76">
        <f t="shared" si="18"/>
        <v>100000</v>
      </c>
      <c r="E75" s="29">
        <f>E76</f>
        <v>100000</v>
      </c>
      <c r="F75" s="29">
        <f>F76</f>
        <v>0</v>
      </c>
      <c r="G75" s="22">
        <f t="shared" si="19"/>
        <v>0</v>
      </c>
      <c r="H75" s="29">
        <f>H76</f>
        <v>0</v>
      </c>
      <c r="I75" s="29">
        <f>I76</f>
        <v>0</v>
      </c>
      <c r="J75" s="22">
        <f t="shared" si="7"/>
        <v>0</v>
      </c>
      <c r="K75" s="22">
        <f t="shared" si="8"/>
        <v>0</v>
      </c>
      <c r="L75" s="66" t="e">
        <f t="shared" si="9"/>
        <v>#DIV/0!</v>
      </c>
      <c r="M75" s="7"/>
    </row>
    <row r="76" spans="1:13" ht="157.5" x14ac:dyDescent="0.25">
      <c r="A76" s="81" t="s">
        <v>407</v>
      </c>
      <c r="B76" s="79" t="s">
        <v>19</v>
      </c>
      <c r="C76" s="80" t="s">
        <v>408</v>
      </c>
      <c r="D76" s="76">
        <f t="shared" si="18"/>
        <v>100000</v>
      </c>
      <c r="E76" s="29">
        <v>100000</v>
      </c>
      <c r="F76" s="29"/>
      <c r="G76" s="22">
        <f t="shared" si="19"/>
        <v>0</v>
      </c>
      <c r="H76" s="62"/>
      <c r="I76" s="62"/>
      <c r="J76" s="22">
        <f t="shared" si="7"/>
        <v>0</v>
      </c>
      <c r="K76" s="22">
        <f t="shared" si="8"/>
        <v>0</v>
      </c>
      <c r="L76" s="66" t="e">
        <f t="shared" si="9"/>
        <v>#DIV/0!</v>
      </c>
      <c r="M76" s="7"/>
    </row>
    <row r="77" spans="1:13" ht="141.75" x14ac:dyDescent="0.25">
      <c r="A77" s="81" t="s">
        <v>409</v>
      </c>
      <c r="B77" s="79" t="s">
        <v>19</v>
      </c>
      <c r="C77" s="80" t="s">
        <v>410</v>
      </c>
      <c r="D77" s="76">
        <f t="shared" si="18"/>
        <v>150000</v>
      </c>
      <c r="E77" s="29">
        <f>E78</f>
        <v>150000</v>
      </c>
      <c r="F77" s="29">
        <f>F78</f>
        <v>0</v>
      </c>
      <c r="G77" s="22">
        <f t="shared" si="19"/>
        <v>0</v>
      </c>
      <c r="H77" s="29">
        <f>H78</f>
        <v>0</v>
      </c>
      <c r="I77" s="29">
        <f>I78</f>
        <v>0</v>
      </c>
      <c r="J77" s="22">
        <f t="shared" si="7"/>
        <v>0</v>
      </c>
      <c r="K77" s="22">
        <f t="shared" si="8"/>
        <v>0</v>
      </c>
      <c r="L77" s="66" t="e">
        <f t="shared" si="9"/>
        <v>#DIV/0!</v>
      </c>
      <c r="M77" s="7"/>
    </row>
    <row r="78" spans="1:13" ht="204.75" x14ac:dyDescent="0.25">
      <c r="A78" s="81" t="s">
        <v>411</v>
      </c>
      <c r="B78" s="79" t="s">
        <v>19</v>
      </c>
      <c r="C78" s="80" t="s">
        <v>412</v>
      </c>
      <c r="D78" s="76">
        <f t="shared" si="18"/>
        <v>150000</v>
      </c>
      <c r="E78" s="29">
        <v>150000</v>
      </c>
      <c r="F78" s="29"/>
      <c r="G78" s="22">
        <f t="shared" si="19"/>
        <v>0</v>
      </c>
      <c r="H78" s="62"/>
      <c r="I78" s="62"/>
      <c r="J78" s="22">
        <f t="shared" si="7"/>
        <v>0</v>
      </c>
      <c r="K78" s="22">
        <f t="shared" si="8"/>
        <v>0</v>
      </c>
      <c r="L78" s="66" t="e">
        <f t="shared" si="9"/>
        <v>#DIV/0!</v>
      </c>
      <c r="M78" s="7"/>
    </row>
    <row r="79" spans="1:13" ht="141.75" x14ac:dyDescent="0.25">
      <c r="A79" s="81" t="s">
        <v>413</v>
      </c>
      <c r="B79" s="79" t="s">
        <v>19</v>
      </c>
      <c r="C79" s="80" t="s">
        <v>414</v>
      </c>
      <c r="D79" s="76">
        <f t="shared" si="18"/>
        <v>200000</v>
      </c>
      <c r="E79" s="29">
        <f>E80</f>
        <v>200000</v>
      </c>
      <c r="F79" s="29">
        <f>F80</f>
        <v>0</v>
      </c>
      <c r="G79" s="22">
        <f t="shared" si="19"/>
        <v>0</v>
      </c>
      <c r="H79" s="29">
        <f>H80</f>
        <v>0</v>
      </c>
      <c r="I79" s="29">
        <f>I80</f>
        <v>0</v>
      </c>
      <c r="J79" s="22">
        <f t="shared" si="7"/>
        <v>0</v>
      </c>
      <c r="K79" s="22">
        <f t="shared" si="8"/>
        <v>0</v>
      </c>
      <c r="L79" s="66" t="e">
        <f t="shared" si="9"/>
        <v>#DIV/0!</v>
      </c>
      <c r="M79" s="7"/>
    </row>
    <row r="80" spans="1:13" ht="236.25" x14ac:dyDescent="0.25">
      <c r="A80" s="81" t="s">
        <v>415</v>
      </c>
      <c r="B80" s="79" t="s">
        <v>19</v>
      </c>
      <c r="C80" s="80" t="s">
        <v>416</v>
      </c>
      <c r="D80" s="76">
        <f t="shared" si="18"/>
        <v>200000</v>
      </c>
      <c r="E80" s="29">
        <v>200000</v>
      </c>
      <c r="F80" s="62"/>
      <c r="G80" s="22">
        <f t="shared" si="19"/>
        <v>0</v>
      </c>
      <c r="H80" s="62"/>
      <c r="I80" s="62"/>
      <c r="J80" s="22">
        <f t="shared" si="7"/>
        <v>0</v>
      </c>
      <c r="K80" s="22">
        <f t="shared" si="8"/>
        <v>0</v>
      </c>
      <c r="L80" s="66" t="e">
        <f t="shared" si="9"/>
        <v>#DIV/0!</v>
      </c>
      <c r="M80" s="7"/>
    </row>
    <row r="81" spans="1:13" ht="63" x14ac:dyDescent="0.25">
      <c r="A81" s="81" t="s">
        <v>417</v>
      </c>
      <c r="B81" s="79" t="s">
        <v>19</v>
      </c>
      <c r="C81" s="80" t="s">
        <v>418</v>
      </c>
      <c r="D81" s="76">
        <f t="shared" si="18"/>
        <v>16000</v>
      </c>
      <c r="E81" s="29">
        <f>E82</f>
        <v>16000</v>
      </c>
      <c r="F81" s="29">
        <f>F82</f>
        <v>0</v>
      </c>
      <c r="G81" s="22">
        <f t="shared" si="19"/>
        <v>0</v>
      </c>
      <c r="H81" s="29">
        <f>H82</f>
        <v>0</v>
      </c>
      <c r="I81" s="29">
        <f>I82</f>
        <v>0</v>
      </c>
      <c r="J81" s="22">
        <f t="shared" si="7"/>
        <v>0</v>
      </c>
      <c r="K81" s="22">
        <f t="shared" si="8"/>
        <v>0</v>
      </c>
      <c r="L81" s="66" t="e">
        <f t="shared" si="9"/>
        <v>#DIV/0!</v>
      </c>
      <c r="M81" s="7"/>
    </row>
    <row r="82" spans="1:13" ht="94.5" x14ac:dyDescent="0.25">
      <c r="A82" s="81" t="s">
        <v>419</v>
      </c>
      <c r="B82" s="79" t="s">
        <v>19</v>
      </c>
      <c r="C82" s="80" t="s">
        <v>420</v>
      </c>
      <c r="D82" s="76">
        <f t="shared" si="18"/>
        <v>16000</v>
      </c>
      <c r="E82" s="29">
        <v>16000</v>
      </c>
      <c r="F82" s="62"/>
      <c r="G82" s="22">
        <f t="shared" si="19"/>
        <v>0</v>
      </c>
      <c r="H82" s="62"/>
      <c r="I82" s="62"/>
      <c r="J82" s="22">
        <f t="shared" si="7"/>
        <v>0</v>
      </c>
      <c r="K82" s="22">
        <f t="shared" si="8"/>
        <v>0</v>
      </c>
      <c r="L82" s="66" t="e">
        <f t="shared" si="9"/>
        <v>#DIV/0!</v>
      </c>
      <c r="M82" s="7"/>
    </row>
    <row r="83" spans="1:13" ht="204.75" x14ac:dyDescent="0.25">
      <c r="A83" s="81" t="s">
        <v>421</v>
      </c>
      <c r="B83" s="79" t="s">
        <v>19</v>
      </c>
      <c r="C83" s="80" t="s">
        <v>422</v>
      </c>
      <c r="D83" s="76">
        <f t="shared" si="18"/>
        <v>45000</v>
      </c>
      <c r="E83" s="29">
        <f>E84</f>
        <v>45000</v>
      </c>
      <c r="F83" s="29">
        <f>F84</f>
        <v>0</v>
      </c>
      <c r="G83" s="22">
        <f t="shared" si="19"/>
        <v>0</v>
      </c>
      <c r="H83" s="29">
        <f>H84</f>
        <v>0</v>
      </c>
      <c r="I83" s="29">
        <f>I84</f>
        <v>0</v>
      </c>
      <c r="J83" s="22">
        <f t="shared" si="7"/>
        <v>0</v>
      </c>
      <c r="K83" s="22">
        <f t="shared" si="8"/>
        <v>0</v>
      </c>
      <c r="L83" s="66" t="e">
        <f t="shared" si="9"/>
        <v>#DIV/0!</v>
      </c>
      <c r="M83" s="7"/>
    </row>
    <row r="84" spans="1:13" ht="110.25" x14ac:dyDescent="0.25">
      <c r="A84" s="81" t="s">
        <v>423</v>
      </c>
      <c r="B84" s="79" t="s">
        <v>19</v>
      </c>
      <c r="C84" s="80" t="s">
        <v>424</v>
      </c>
      <c r="D84" s="76">
        <f t="shared" si="18"/>
        <v>45000</v>
      </c>
      <c r="E84" s="29">
        <f>E85</f>
        <v>45000</v>
      </c>
      <c r="F84" s="29">
        <f>F85</f>
        <v>0</v>
      </c>
      <c r="G84" s="22">
        <f t="shared" si="19"/>
        <v>0</v>
      </c>
      <c r="H84" s="29">
        <f>H85</f>
        <v>0</v>
      </c>
      <c r="I84" s="29">
        <f>I85</f>
        <v>0</v>
      </c>
      <c r="J84" s="22">
        <f t="shared" si="7"/>
        <v>0</v>
      </c>
      <c r="K84" s="22">
        <f t="shared" si="8"/>
        <v>0</v>
      </c>
      <c r="L84" s="66" t="e">
        <f t="shared" si="9"/>
        <v>#DIV/0!</v>
      </c>
      <c r="M84" s="7"/>
    </row>
    <row r="85" spans="1:13" ht="141.75" x14ac:dyDescent="0.25">
      <c r="A85" s="81" t="s">
        <v>425</v>
      </c>
      <c r="B85" s="79" t="s">
        <v>19</v>
      </c>
      <c r="C85" s="80" t="s">
        <v>426</v>
      </c>
      <c r="D85" s="76">
        <f t="shared" si="18"/>
        <v>45000</v>
      </c>
      <c r="E85" s="29">
        <v>45000</v>
      </c>
      <c r="F85" s="62"/>
      <c r="G85" s="22">
        <f t="shared" si="19"/>
        <v>0</v>
      </c>
      <c r="H85" s="62"/>
      <c r="I85" s="62"/>
      <c r="J85" s="22">
        <f t="shared" si="7"/>
        <v>0</v>
      </c>
      <c r="K85" s="22">
        <f t="shared" si="8"/>
        <v>0</v>
      </c>
      <c r="L85" s="66" t="e">
        <f t="shared" si="9"/>
        <v>#DIV/0!</v>
      </c>
      <c r="M85" s="7"/>
    </row>
    <row r="86" spans="1:13" ht="31.5" x14ac:dyDescent="0.25">
      <c r="A86" s="81" t="s">
        <v>427</v>
      </c>
      <c r="B86" s="79" t="s">
        <v>19</v>
      </c>
      <c r="C86" s="80" t="s">
        <v>428</v>
      </c>
      <c r="D86" s="76">
        <f t="shared" si="18"/>
        <v>204000</v>
      </c>
      <c r="E86" s="29">
        <f>E87+E89+E91</f>
        <v>204000</v>
      </c>
      <c r="F86" s="29">
        <f>F87+F89+F91</f>
        <v>0</v>
      </c>
      <c r="G86" s="22">
        <f t="shared" si="2"/>
        <v>55325.25</v>
      </c>
      <c r="H86" s="29">
        <f>H87+H89+H91</f>
        <v>55325.25</v>
      </c>
      <c r="I86" s="29">
        <f>I87+I89+I91</f>
        <v>0</v>
      </c>
      <c r="J86" s="22">
        <f t="shared" si="7"/>
        <v>27.120220588235295</v>
      </c>
      <c r="K86" s="22">
        <f t="shared" si="8"/>
        <v>27.120220588235295</v>
      </c>
      <c r="L86" s="22" t="e">
        <f t="shared" si="9"/>
        <v>#DIV/0!</v>
      </c>
      <c r="M86" s="7"/>
    </row>
    <row r="87" spans="1:13" ht="78.75" x14ac:dyDescent="0.25">
      <c r="A87" s="81" t="s">
        <v>429</v>
      </c>
      <c r="B87" s="79" t="s">
        <v>19</v>
      </c>
      <c r="C87" s="80" t="s">
        <v>430</v>
      </c>
      <c r="D87" s="76">
        <f t="shared" si="18"/>
        <v>45000</v>
      </c>
      <c r="E87" s="29">
        <f>E88</f>
        <v>45000</v>
      </c>
      <c r="F87" s="29">
        <f>F88</f>
        <v>0</v>
      </c>
      <c r="G87" s="22">
        <f t="shared" si="2"/>
        <v>0</v>
      </c>
      <c r="H87" s="29">
        <f>H88</f>
        <v>0</v>
      </c>
      <c r="I87" s="29">
        <f>I88</f>
        <v>0</v>
      </c>
      <c r="J87" s="22">
        <f t="shared" si="7"/>
        <v>0</v>
      </c>
      <c r="K87" s="22">
        <f t="shared" si="8"/>
        <v>0</v>
      </c>
      <c r="L87" s="22" t="e">
        <f t="shared" si="9"/>
        <v>#DIV/0!</v>
      </c>
      <c r="M87" s="7"/>
    </row>
    <row r="88" spans="1:13" ht="204.75" x14ac:dyDescent="0.25">
      <c r="A88" s="81" t="s">
        <v>431</v>
      </c>
      <c r="B88" s="79" t="s">
        <v>19</v>
      </c>
      <c r="C88" s="80" t="s">
        <v>432</v>
      </c>
      <c r="D88" s="76">
        <f t="shared" si="18"/>
        <v>45000</v>
      </c>
      <c r="E88" s="29">
        <v>45000</v>
      </c>
      <c r="F88" s="29"/>
      <c r="G88" s="22">
        <f t="shared" si="2"/>
        <v>0</v>
      </c>
      <c r="H88" s="29"/>
      <c r="I88" s="29"/>
      <c r="J88" s="22">
        <f t="shared" si="7"/>
        <v>0</v>
      </c>
      <c r="K88" s="22">
        <f t="shared" si="8"/>
        <v>0</v>
      </c>
      <c r="L88" s="22" t="e">
        <f t="shared" si="9"/>
        <v>#DIV/0!</v>
      </c>
      <c r="M88" s="7"/>
    </row>
    <row r="89" spans="1:13" ht="141.75" x14ac:dyDescent="0.25">
      <c r="A89" s="81" t="s">
        <v>433</v>
      </c>
      <c r="B89" s="79" t="s">
        <v>19</v>
      </c>
      <c r="C89" s="80" t="s">
        <v>434</v>
      </c>
      <c r="D89" s="76">
        <f t="shared" si="18"/>
        <v>150000</v>
      </c>
      <c r="E89" s="29">
        <f>E90</f>
        <v>150000</v>
      </c>
      <c r="F89" s="29">
        <f>F90</f>
        <v>0</v>
      </c>
      <c r="G89" s="22">
        <f t="shared" ref="G89:G137" si="20">H89+I89</f>
        <v>55325.25</v>
      </c>
      <c r="H89" s="29">
        <f>H90</f>
        <v>55325.25</v>
      </c>
      <c r="I89" s="29">
        <f>I90</f>
        <v>0</v>
      </c>
      <c r="J89" s="22">
        <f t="shared" si="7"/>
        <v>36.883500000000005</v>
      </c>
      <c r="K89" s="22">
        <f t="shared" si="8"/>
        <v>36.883500000000005</v>
      </c>
      <c r="L89" s="22" t="e">
        <f t="shared" si="9"/>
        <v>#DIV/0!</v>
      </c>
      <c r="M89" s="7"/>
    </row>
    <row r="90" spans="1:13" ht="126" x14ac:dyDescent="0.25">
      <c r="A90" s="81" t="s">
        <v>435</v>
      </c>
      <c r="B90" s="79" t="s">
        <v>19</v>
      </c>
      <c r="C90" s="80" t="s">
        <v>436</v>
      </c>
      <c r="D90" s="76">
        <f t="shared" si="18"/>
        <v>150000</v>
      </c>
      <c r="E90" s="29">
        <v>150000</v>
      </c>
      <c r="F90" s="29"/>
      <c r="G90" s="22">
        <f t="shared" si="20"/>
        <v>55325.25</v>
      </c>
      <c r="H90" s="29">
        <v>55325.25</v>
      </c>
      <c r="I90" s="29"/>
      <c r="J90" s="29">
        <f t="shared" si="7"/>
        <v>36.883500000000005</v>
      </c>
      <c r="K90" s="29">
        <f t="shared" si="8"/>
        <v>36.883500000000005</v>
      </c>
      <c r="L90" s="29"/>
      <c r="M90" s="7"/>
    </row>
    <row r="91" spans="1:13" ht="31.5" x14ac:dyDescent="0.25">
      <c r="A91" s="81" t="s">
        <v>437</v>
      </c>
      <c r="B91" s="79" t="s">
        <v>19</v>
      </c>
      <c r="C91" s="80" t="s">
        <v>438</v>
      </c>
      <c r="D91" s="76">
        <f t="shared" si="18"/>
        <v>9000</v>
      </c>
      <c r="E91" s="29">
        <f>E92</f>
        <v>9000</v>
      </c>
      <c r="F91" s="29">
        <f>F92</f>
        <v>0</v>
      </c>
      <c r="G91" s="22">
        <f t="shared" si="20"/>
        <v>0</v>
      </c>
      <c r="H91" s="29">
        <f>H92</f>
        <v>0</v>
      </c>
      <c r="I91" s="29">
        <f>I92</f>
        <v>0</v>
      </c>
      <c r="J91" s="22">
        <f t="shared" ref="J91:L93" si="21">G91/D91*100</f>
        <v>0</v>
      </c>
      <c r="K91" s="22">
        <f t="shared" si="21"/>
        <v>0</v>
      </c>
      <c r="L91" s="22" t="e">
        <f t="shared" si="21"/>
        <v>#DIV/0!</v>
      </c>
      <c r="M91" s="7"/>
    </row>
    <row r="92" spans="1:13" ht="173.25" x14ac:dyDescent="0.25">
      <c r="A92" s="81" t="s">
        <v>439</v>
      </c>
      <c r="B92" s="79" t="s">
        <v>19</v>
      </c>
      <c r="C92" s="80" t="s">
        <v>440</v>
      </c>
      <c r="D92" s="76">
        <f t="shared" si="18"/>
        <v>9000</v>
      </c>
      <c r="E92" s="29">
        <v>9000</v>
      </c>
      <c r="F92" s="29"/>
      <c r="G92" s="22">
        <f t="shared" si="20"/>
        <v>0</v>
      </c>
      <c r="H92" s="29"/>
      <c r="I92" s="29"/>
      <c r="J92" s="22">
        <f t="shared" si="21"/>
        <v>0</v>
      </c>
      <c r="K92" s="22">
        <f t="shared" si="21"/>
        <v>0</v>
      </c>
      <c r="L92" s="22" t="e">
        <f t="shared" si="21"/>
        <v>#DIV/0!</v>
      </c>
      <c r="M92" s="7"/>
    </row>
    <row r="93" spans="1:13" ht="31.5" x14ac:dyDescent="0.25">
      <c r="A93" s="59" t="s">
        <v>122</v>
      </c>
      <c r="B93" s="60" t="s">
        <v>19</v>
      </c>
      <c r="C93" s="61" t="s">
        <v>123</v>
      </c>
      <c r="D93" s="62">
        <f t="shared" ref="D93:D137" si="22">E93+F93</f>
        <v>255000</v>
      </c>
      <c r="E93" s="62">
        <f t="shared" ref="E93:F93" si="23">E97+E94</f>
        <v>5000</v>
      </c>
      <c r="F93" s="62">
        <f t="shared" si="23"/>
        <v>250000</v>
      </c>
      <c r="G93" s="66">
        <f t="shared" si="20"/>
        <v>38718.589999999997</v>
      </c>
      <c r="H93" s="62">
        <f>H97+H94</f>
        <v>2128.59</v>
      </c>
      <c r="I93" s="62">
        <f>I97+I95+I96</f>
        <v>36590</v>
      </c>
      <c r="J93" s="66">
        <f t="shared" si="21"/>
        <v>15.183760784313725</v>
      </c>
      <c r="K93" s="66">
        <f t="shared" si="21"/>
        <v>42.571800000000003</v>
      </c>
      <c r="L93" s="66">
        <f t="shared" si="21"/>
        <v>14.635999999999999</v>
      </c>
      <c r="M93" s="7"/>
    </row>
    <row r="94" spans="1:13" ht="15.75" x14ac:dyDescent="0.25">
      <c r="A94" s="26" t="s">
        <v>124</v>
      </c>
      <c r="B94" s="27" t="s">
        <v>19</v>
      </c>
      <c r="C94" s="28" t="s">
        <v>125</v>
      </c>
      <c r="D94" s="29">
        <f t="shared" si="22"/>
        <v>0</v>
      </c>
      <c r="E94" s="29">
        <f>E95+E96</f>
        <v>0</v>
      </c>
      <c r="F94" s="29">
        <f>F95+F96</f>
        <v>0</v>
      </c>
      <c r="G94" s="22">
        <f t="shared" si="20"/>
        <v>32128.59</v>
      </c>
      <c r="H94" s="29">
        <f>H95+H96</f>
        <v>2128.59</v>
      </c>
      <c r="I94" s="29">
        <f>I95+I96</f>
        <v>30000</v>
      </c>
      <c r="J94" s="29"/>
      <c r="K94" s="29"/>
      <c r="L94" s="29"/>
      <c r="M94" s="7"/>
    </row>
    <row r="95" spans="1:13" ht="15.75" x14ac:dyDescent="0.25">
      <c r="A95" s="26" t="s">
        <v>124</v>
      </c>
      <c r="B95" s="27" t="s">
        <v>19</v>
      </c>
      <c r="C95" s="28" t="s">
        <v>373</v>
      </c>
      <c r="D95" s="29">
        <f t="shared" si="22"/>
        <v>0</v>
      </c>
      <c r="E95" s="29"/>
      <c r="F95" s="29"/>
      <c r="G95" s="22">
        <f t="shared" si="20"/>
        <v>2128.59</v>
      </c>
      <c r="H95" s="29">
        <v>2128.59</v>
      </c>
      <c r="I95" s="29"/>
      <c r="J95" s="22" t="e">
        <f t="shared" ref="J95:L101" si="24">G95/D95*100</f>
        <v>#DIV/0!</v>
      </c>
      <c r="K95" s="29"/>
      <c r="L95" s="29"/>
      <c r="M95" s="7"/>
    </row>
    <row r="96" spans="1:13" ht="47.25" x14ac:dyDescent="0.25">
      <c r="A96" s="26" t="s">
        <v>126</v>
      </c>
      <c r="B96" s="27" t="s">
        <v>19</v>
      </c>
      <c r="C96" s="28" t="s">
        <v>367</v>
      </c>
      <c r="D96" s="29">
        <f t="shared" si="22"/>
        <v>0</v>
      </c>
      <c r="E96" s="29"/>
      <c r="F96" s="29"/>
      <c r="G96" s="22">
        <f t="shared" si="20"/>
        <v>30000</v>
      </c>
      <c r="H96" s="29"/>
      <c r="I96" s="29">
        <v>30000</v>
      </c>
      <c r="J96" s="22" t="e">
        <f t="shared" si="24"/>
        <v>#DIV/0!</v>
      </c>
      <c r="K96" s="29"/>
      <c r="L96" s="29"/>
      <c r="M96" s="7"/>
    </row>
    <row r="97" spans="1:13" ht="15.75" x14ac:dyDescent="0.25">
      <c r="A97" s="26" t="s">
        <v>127</v>
      </c>
      <c r="B97" s="27" t="s">
        <v>19</v>
      </c>
      <c r="C97" s="28" t="s">
        <v>128</v>
      </c>
      <c r="D97" s="29">
        <f t="shared" si="22"/>
        <v>255000</v>
      </c>
      <c r="E97" s="29">
        <f t="shared" ref="E97:I97" si="25">SUM(E98:E99)</f>
        <v>5000</v>
      </c>
      <c r="F97" s="29">
        <f t="shared" si="25"/>
        <v>250000</v>
      </c>
      <c r="G97" s="22">
        <f t="shared" si="20"/>
        <v>6590</v>
      </c>
      <c r="H97" s="29">
        <f t="shared" si="25"/>
        <v>0</v>
      </c>
      <c r="I97" s="29">
        <f t="shared" si="25"/>
        <v>6590</v>
      </c>
      <c r="J97" s="22">
        <f t="shared" si="24"/>
        <v>2.5843137254901958</v>
      </c>
      <c r="K97" s="22">
        <f t="shared" si="24"/>
        <v>0</v>
      </c>
      <c r="L97" s="22">
        <f t="shared" si="24"/>
        <v>2.6360000000000001</v>
      </c>
      <c r="M97" s="7"/>
    </row>
    <row r="98" spans="1:13" ht="31.5" x14ac:dyDescent="0.25">
      <c r="A98" s="26" t="s">
        <v>129</v>
      </c>
      <c r="B98" s="27" t="s">
        <v>19</v>
      </c>
      <c r="C98" s="28" t="s">
        <v>130</v>
      </c>
      <c r="D98" s="29">
        <f t="shared" si="22"/>
        <v>5000</v>
      </c>
      <c r="E98" s="29">
        <v>5000</v>
      </c>
      <c r="F98" s="29"/>
      <c r="G98" s="22">
        <f t="shared" si="20"/>
        <v>0</v>
      </c>
      <c r="H98" s="29"/>
      <c r="I98" s="29"/>
      <c r="J98" s="22">
        <f t="shared" si="24"/>
        <v>0</v>
      </c>
      <c r="K98" s="22">
        <f t="shared" si="24"/>
        <v>0</v>
      </c>
      <c r="L98" s="22" t="e">
        <f t="shared" si="24"/>
        <v>#DIV/0!</v>
      </c>
      <c r="M98" s="7"/>
    </row>
    <row r="99" spans="1:13" ht="31.5" x14ac:dyDescent="0.25">
      <c r="A99" s="26" t="s">
        <v>131</v>
      </c>
      <c r="B99" s="27" t="s">
        <v>19</v>
      </c>
      <c r="C99" s="28" t="s">
        <v>390</v>
      </c>
      <c r="D99" s="29">
        <f t="shared" si="22"/>
        <v>250000</v>
      </c>
      <c r="E99" s="29"/>
      <c r="F99" s="29">
        <v>250000</v>
      </c>
      <c r="G99" s="22">
        <f t="shared" si="20"/>
        <v>6590</v>
      </c>
      <c r="H99" s="29"/>
      <c r="I99" s="29">
        <v>6590</v>
      </c>
      <c r="J99" s="22">
        <f t="shared" si="24"/>
        <v>2.6360000000000001</v>
      </c>
      <c r="K99" s="22" t="e">
        <f t="shared" si="24"/>
        <v>#DIV/0!</v>
      </c>
      <c r="L99" s="22">
        <f t="shared" si="24"/>
        <v>2.6360000000000001</v>
      </c>
      <c r="M99" s="7"/>
    </row>
    <row r="100" spans="1:13" ht="31.5" x14ac:dyDescent="0.25">
      <c r="A100" s="59" t="s">
        <v>132</v>
      </c>
      <c r="B100" s="60" t="s">
        <v>19</v>
      </c>
      <c r="C100" s="61" t="s">
        <v>133</v>
      </c>
      <c r="D100" s="62">
        <f t="shared" ref="D100:I100" si="26">D101+D135</f>
        <v>378332200</v>
      </c>
      <c r="E100" s="62">
        <f t="shared" si="26"/>
        <v>354504500</v>
      </c>
      <c r="F100" s="62">
        <f t="shared" si="26"/>
        <v>43485900</v>
      </c>
      <c r="G100" s="62">
        <f t="shared" si="26"/>
        <v>16100272.18</v>
      </c>
      <c r="H100" s="62">
        <f t="shared" si="26"/>
        <v>14910872.18</v>
      </c>
      <c r="I100" s="62">
        <f t="shared" si="26"/>
        <v>2813400</v>
      </c>
      <c r="J100" s="66">
        <f t="shared" si="24"/>
        <v>4.2555912978065313</v>
      </c>
      <c r="K100" s="66">
        <f t="shared" si="24"/>
        <v>4.2061164752492557</v>
      </c>
      <c r="L100" s="66">
        <f t="shared" si="24"/>
        <v>6.4696832766482926</v>
      </c>
      <c r="M100" s="7"/>
    </row>
    <row r="101" spans="1:13" ht="78.75" x14ac:dyDescent="0.25">
      <c r="A101" s="59" t="s">
        <v>134</v>
      </c>
      <c r="B101" s="60" t="s">
        <v>19</v>
      </c>
      <c r="C101" s="61" t="s">
        <v>135</v>
      </c>
      <c r="D101" s="62">
        <f>D102+D108+D114</f>
        <v>378332200</v>
      </c>
      <c r="E101" s="62">
        <f>E102+E108+E114+E130</f>
        <v>354504500</v>
      </c>
      <c r="F101" s="62">
        <f>F102+F108+F114+F130</f>
        <v>43485900</v>
      </c>
      <c r="G101" s="62">
        <f>G102+G108+G114</f>
        <v>20898876.539999999</v>
      </c>
      <c r="H101" s="62">
        <f>H102+H108+H114+H130</f>
        <v>19705576.539999999</v>
      </c>
      <c r="I101" s="62">
        <f>I102+I108+I114+I130</f>
        <v>2817300</v>
      </c>
      <c r="J101" s="62">
        <f t="shared" si="24"/>
        <v>5.5239486726215743</v>
      </c>
      <c r="K101" s="62">
        <f t="shared" si="24"/>
        <v>5.5586252191439032</v>
      </c>
      <c r="L101" s="62">
        <f t="shared" si="24"/>
        <v>6.4786517008961528</v>
      </c>
      <c r="M101" s="7"/>
    </row>
    <row r="102" spans="1:13" ht="31.5" x14ac:dyDescent="0.25">
      <c r="A102" s="26" t="s">
        <v>136</v>
      </c>
      <c r="B102" s="27" t="s">
        <v>19</v>
      </c>
      <c r="C102" s="28" t="s">
        <v>137</v>
      </c>
      <c r="D102" s="29">
        <f>D103</f>
        <v>148399500</v>
      </c>
      <c r="E102" s="29">
        <f>E103+E107</f>
        <v>134079700</v>
      </c>
      <c r="F102" s="29">
        <f>F103+F107</f>
        <v>33801200</v>
      </c>
      <c r="G102" s="29">
        <f>G103</f>
        <v>12366600</v>
      </c>
      <c r="H102" s="29">
        <f>H103+H107</f>
        <v>11173300</v>
      </c>
      <c r="I102" s="29">
        <f>I103+I107</f>
        <v>2817300</v>
      </c>
      <c r="J102" s="22">
        <f t="shared" ref="J102:L107" si="27">G102/D102*100</f>
        <v>8.333316486915388</v>
      </c>
      <c r="K102" s="22">
        <f t="shared" si="27"/>
        <v>8.3333271181245188</v>
      </c>
      <c r="L102" s="22">
        <f t="shared" si="27"/>
        <v>8.3349111865850922</v>
      </c>
      <c r="M102" s="7"/>
    </row>
    <row r="103" spans="1:13" ht="31.5" x14ac:dyDescent="0.25">
      <c r="A103" s="26" t="s">
        <v>138</v>
      </c>
      <c r="B103" s="27" t="s">
        <v>19</v>
      </c>
      <c r="C103" s="28" t="s">
        <v>139</v>
      </c>
      <c r="D103" s="29">
        <f>D104+D105+D107</f>
        <v>148399500</v>
      </c>
      <c r="E103" s="29">
        <f t="shared" ref="E103:I103" si="28">E104+E105</f>
        <v>134079700</v>
      </c>
      <c r="F103" s="29">
        <f t="shared" si="28"/>
        <v>33801200</v>
      </c>
      <c r="G103" s="29">
        <f>G104+G105+G107</f>
        <v>12366600</v>
      </c>
      <c r="H103" s="29">
        <f t="shared" si="28"/>
        <v>11173300</v>
      </c>
      <c r="I103" s="29">
        <f t="shared" si="28"/>
        <v>2817300</v>
      </c>
      <c r="J103" s="22">
        <f t="shared" si="27"/>
        <v>8.333316486915388</v>
      </c>
      <c r="K103" s="22">
        <f t="shared" si="27"/>
        <v>8.3333271181245188</v>
      </c>
      <c r="L103" s="22">
        <f t="shared" si="27"/>
        <v>8.3349111865850922</v>
      </c>
      <c r="M103" s="7"/>
    </row>
    <row r="104" spans="1:13" ht="47.25" x14ac:dyDescent="0.25">
      <c r="A104" s="26" t="s">
        <v>140</v>
      </c>
      <c r="B104" s="27" t="s">
        <v>19</v>
      </c>
      <c r="C104" s="28" t="s">
        <v>141</v>
      </c>
      <c r="D104" s="29">
        <f t="shared" si="22"/>
        <v>134079700</v>
      </c>
      <c r="E104" s="29">
        <v>134079700</v>
      </c>
      <c r="F104" s="29"/>
      <c r="G104" s="22">
        <f t="shared" si="20"/>
        <v>11173300</v>
      </c>
      <c r="H104" s="29">
        <v>11173300</v>
      </c>
      <c r="I104" s="29"/>
      <c r="J104" s="22">
        <f t="shared" si="27"/>
        <v>8.3333271181245188</v>
      </c>
      <c r="K104" s="22">
        <f t="shared" si="27"/>
        <v>8.3333271181245188</v>
      </c>
      <c r="L104" s="22" t="e">
        <f t="shared" si="27"/>
        <v>#DIV/0!</v>
      </c>
      <c r="M104" s="7"/>
    </row>
    <row r="105" spans="1:13" ht="47.25" x14ac:dyDescent="0.25">
      <c r="A105" s="26" t="s">
        <v>142</v>
      </c>
      <c r="B105" s="27" t="s">
        <v>19</v>
      </c>
      <c r="C105" s="28" t="s">
        <v>143</v>
      </c>
      <c r="D105" s="29">
        <f>E105+F105-19481400</f>
        <v>14319800</v>
      </c>
      <c r="E105" s="29"/>
      <c r="F105" s="29">
        <v>33801200</v>
      </c>
      <c r="G105" s="22">
        <f>H105+I105-1624000</f>
        <v>1193300</v>
      </c>
      <c r="H105" s="29"/>
      <c r="I105" s="29">
        <v>2817300</v>
      </c>
      <c r="J105" s="22">
        <f t="shared" si="27"/>
        <v>8.3332169443707311</v>
      </c>
      <c r="K105" s="22" t="e">
        <f t="shared" si="27"/>
        <v>#DIV/0!</v>
      </c>
      <c r="L105" s="22">
        <f t="shared" si="27"/>
        <v>8.3349111865850922</v>
      </c>
      <c r="M105" s="7"/>
    </row>
    <row r="106" spans="1:13" ht="47.25" x14ac:dyDescent="0.25">
      <c r="A106" s="26" t="s">
        <v>144</v>
      </c>
      <c r="B106" s="27" t="s">
        <v>19</v>
      </c>
      <c r="C106" s="28" t="s">
        <v>145</v>
      </c>
      <c r="D106" s="29">
        <f t="shared" si="22"/>
        <v>0</v>
      </c>
      <c r="E106" s="29"/>
      <c r="F106" s="29"/>
      <c r="G106" s="22">
        <f t="shared" si="20"/>
        <v>0</v>
      </c>
      <c r="H106" s="29"/>
      <c r="I106" s="29"/>
      <c r="J106" s="29"/>
      <c r="K106" s="29"/>
      <c r="L106" s="29"/>
      <c r="M106" s="7"/>
    </row>
    <row r="107" spans="1:13" ht="63" x14ac:dyDescent="0.25">
      <c r="A107" s="26" t="s">
        <v>146</v>
      </c>
      <c r="B107" s="27" t="s">
        <v>19</v>
      </c>
      <c r="C107" s="28" t="s">
        <v>368</v>
      </c>
      <c r="D107" s="29">
        <f t="shared" si="22"/>
        <v>0</v>
      </c>
      <c r="E107" s="29"/>
      <c r="F107" s="29"/>
      <c r="G107" s="22">
        <f t="shared" si="20"/>
        <v>0</v>
      </c>
      <c r="H107" s="29"/>
      <c r="I107" s="29"/>
      <c r="J107" s="22" t="e">
        <f t="shared" si="27"/>
        <v>#DIV/0!</v>
      </c>
      <c r="K107" s="29"/>
      <c r="L107" s="29"/>
      <c r="M107" s="7"/>
    </row>
    <row r="108" spans="1:13" ht="47.25" x14ac:dyDescent="0.25">
      <c r="A108" s="59" t="s">
        <v>147</v>
      </c>
      <c r="B108" s="60" t="s">
        <v>19</v>
      </c>
      <c r="C108" s="61" t="s">
        <v>148</v>
      </c>
      <c r="D108" s="62">
        <f t="shared" si="22"/>
        <v>56759600</v>
      </c>
      <c r="E108" s="62">
        <f>E110+E111+E109</f>
        <v>47951500</v>
      </c>
      <c r="F108" s="62">
        <f t="shared" ref="F108" si="29">F110+F111</f>
        <v>8808100</v>
      </c>
      <c r="G108" s="66">
        <f t="shared" si="20"/>
        <v>3167700</v>
      </c>
      <c r="H108" s="62">
        <f>H110+H111+H109</f>
        <v>3167700</v>
      </c>
      <c r="I108" s="62">
        <f>I110+I111+I109</f>
        <v>0</v>
      </c>
      <c r="J108" s="66">
        <f>G108/D108*100</f>
        <v>5.5809061374639706</v>
      </c>
      <c r="K108" s="66">
        <f>H108/E108*100</f>
        <v>6.6060498628822879</v>
      </c>
      <c r="L108" s="66">
        <f>I108/F108*100</f>
        <v>0</v>
      </c>
      <c r="M108" s="7"/>
    </row>
    <row r="109" spans="1:13" ht="31.5" x14ac:dyDescent="0.25">
      <c r="A109" s="26" t="s">
        <v>385</v>
      </c>
      <c r="B109" s="27" t="s">
        <v>19</v>
      </c>
      <c r="C109" s="28" t="s">
        <v>441</v>
      </c>
      <c r="D109" s="29">
        <f t="shared" si="22"/>
        <v>2758000</v>
      </c>
      <c r="E109" s="29">
        <v>2758000</v>
      </c>
      <c r="F109" s="29"/>
      <c r="G109" s="22">
        <f t="shared" si="20"/>
        <v>0</v>
      </c>
      <c r="H109" s="29"/>
      <c r="I109" s="29"/>
      <c r="J109" s="29"/>
      <c r="K109" s="29"/>
      <c r="L109" s="29"/>
      <c r="M109" s="7"/>
    </row>
    <row r="110" spans="1:13" ht="78.75" x14ac:dyDescent="0.25">
      <c r="A110" s="26" t="s">
        <v>369</v>
      </c>
      <c r="B110" s="27" t="s">
        <v>19</v>
      </c>
      <c r="C110" s="28" t="s">
        <v>370</v>
      </c>
      <c r="D110" s="29">
        <f t="shared" si="22"/>
        <v>0</v>
      </c>
      <c r="E110" s="29"/>
      <c r="F110" s="29"/>
      <c r="G110" s="22">
        <f t="shared" si="20"/>
        <v>0</v>
      </c>
      <c r="H110" s="29"/>
      <c r="I110" s="29"/>
      <c r="J110" s="29"/>
      <c r="K110" s="29"/>
      <c r="L110" s="29"/>
      <c r="M110" s="7"/>
    </row>
    <row r="111" spans="1:13" ht="15.75" x14ac:dyDescent="0.25">
      <c r="A111" s="26" t="s">
        <v>149</v>
      </c>
      <c r="B111" s="27" t="s">
        <v>19</v>
      </c>
      <c r="C111" s="28" t="s">
        <v>150</v>
      </c>
      <c r="D111" s="29">
        <f t="shared" si="22"/>
        <v>54001600</v>
      </c>
      <c r="E111" s="29">
        <f t="shared" ref="E111:I111" si="30">E112+E113</f>
        <v>45193500</v>
      </c>
      <c r="F111" s="29">
        <f t="shared" si="30"/>
        <v>8808100</v>
      </c>
      <c r="G111" s="22">
        <f t="shared" si="20"/>
        <v>3167700</v>
      </c>
      <c r="H111" s="29">
        <f t="shared" si="30"/>
        <v>3167700</v>
      </c>
      <c r="I111" s="29">
        <f t="shared" si="30"/>
        <v>0</v>
      </c>
      <c r="J111" s="22">
        <f t="shared" ref="J111:L113" si="31">G111/D111*100</f>
        <v>5.8659373055613164</v>
      </c>
      <c r="K111" s="22">
        <f t="shared" si="31"/>
        <v>7.0091937999933611</v>
      </c>
      <c r="L111" s="22">
        <f t="shared" si="31"/>
        <v>0</v>
      </c>
      <c r="M111" s="7"/>
    </row>
    <row r="112" spans="1:13" ht="31.5" x14ac:dyDescent="0.25">
      <c r="A112" s="26" t="s">
        <v>151</v>
      </c>
      <c r="B112" s="27" t="s">
        <v>19</v>
      </c>
      <c r="C112" s="28" t="s">
        <v>152</v>
      </c>
      <c r="D112" s="29">
        <f t="shared" si="22"/>
        <v>45193500</v>
      </c>
      <c r="E112" s="29">
        <v>45193500</v>
      </c>
      <c r="F112" s="29"/>
      <c r="G112" s="22">
        <f t="shared" si="20"/>
        <v>3167700</v>
      </c>
      <c r="H112" s="29">
        <v>3167700</v>
      </c>
      <c r="I112" s="29"/>
      <c r="J112" s="22">
        <f t="shared" si="31"/>
        <v>7.0091937999933611</v>
      </c>
      <c r="K112" s="22">
        <f t="shared" si="31"/>
        <v>7.0091937999933611</v>
      </c>
      <c r="L112" s="22" t="e">
        <f t="shared" si="31"/>
        <v>#DIV/0!</v>
      </c>
      <c r="M112" s="7"/>
    </row>
    <row r="113" spans="1:13" ht="31.5" x14ac:dyDescent="0.25">
      <c r="A113" s="26" t="s">
        <v>153</v>
      </c>
      <c r="B113" s="27" t="s">
        <v>19</v>
      </c>
      <c r="C113" s="28" t="s">
        <v>442</v>
      </c>
      <c r="D113" s="29">
        <f t="shared" si="22"/>
        <v>8808100</v>
      </c>
      <c r="E113" s="29"/>
      <c r="F113" s="29">
        <v>8808100</v>
      </c>
      <c r="G113" s="22">
        <f t="shared" si="20"/>
        <v>0</v>
      </c>
      <c r="H113" s="29"/>
      <c r="I113" s="29"/>
      <c r="J113" s="22">
        <f t="shared" si="31"/>
        <v>0</v>
      </c>
      <c r="K113" s="29"/>
      <c r="L113" s="29"/>
      <c r="M113" s="7"/>
    </row>
    <row r="114" spans="1:13" ht="31.5" x14ac:dyDescent="0.25">
      <c r="A114" s="59" t="s">
        <v>154</v>
      </c>
      <c r="B114" s="60" t="s">
        <v>19</v>
      </c>
      <c r="C114" s="61" t="s">
        <v>155</v>
      </c>
      <c r="D114" s="62">
        <f t="shared" si="22"/>
        <v>173173100</v>
      </c>
      <c r="E114" s="62">
        <f>E115+E117+E119+E121+E124+E126+E127</f>
        <v>172296500</v>
      </c>
      <c r="F114" s="62">
        <f>F115+F117+F119+F121+F124+F126+F127</f>
        <v>876600</v>
      </c>
      <c r="G114" s="66">
        <f t="shared" si="20"/>
        <v>5364576.54</v>
      </c>
      <c r="H114" s="62">
        <f>H115+H117+H119+H121+H124+H126+H127</f>
        <v>5364576.54</v>
      </c>
      <c r="I114" s="29">
        <f>I115+I117+I119+I121+I124+I126+I127</f>
        <v>0</v>
      </c>
      <c r="J114" s="66">
        <f>G114/D114*100</f>
        <v>3.0978116924626287</v>
      </c>
      <c r="K114" s="66">
        <f>H114/E114*100</f>
        <v>3.1135725566102619</v>
      </c>
      <c r="L114" s="66">
        <f>I114/F114*100</f>
        <v>0</v>
      </c>
      <c r="M114" s="7"/>
    </row>
    <row r="115" spans="1:13" ht="94.5" x14ac:dyDescent="0.25">
      <c r="A115" s="26" t="s">
        <v>156</v>
      </c>
      <c r="B115" s="27" t="s">
        <v>19</v>
      </c>
      <c r="C115" s="28" t="s">
        <v>157</v>
      </c>
      <c r="D115" s="29">
        <f t="shared" si="22"/>
        <v>0</v>
      </c>
      <c r="E115" s="29">
        <f>E116</f>
        <v>0</v>
      </c>
      <c r="F115" s="29">
        <f>F116</f>
        <v>0</v>
      </c>
      <c r="G115" s="22">
        <f t="shared" si="20"/>
        <v>0</v>
      </c>
      <c r="H115" s="29">
        <f>H116</f>
        <v>0</v>
      </c>
      <c r="I115" s="29">
        <f>I116</f>
        <v>0</v>
      </c>
      <c r="J115" s="29"/>
      <c r="K115" s="29"/>
      <c r="L115" s="29"/>
      <c r="M115" s="7"/>
    </row>
    <row r="116" spans="1:13" ht="110.25" x14ac:dyDescent="0.25">
      <c r="A116" s="26" t="s">
        <v>158</v>
      </c>
      <c r="B116" s="27" t="s">
        <v>19</v>
      </c>
      <c r="C116" s="28" t="s">
        <v>159</v>
      </c>
      <c r="D116" s="29">
        <f t="shared" si="22"/>
        <v>0</v>
      </c>
      <c r="E116" s="29"/>
      <c r="F116" s="29"/>
      <c r="G116" s="22">
        <f t="shared" si="20"/>
        <v>0</v>
      </c>
      <c r="H116" s="29"/>
      <c r="I116" s="29"/>
      <c r="J116" s="29"/>
      <c r="K116" s="29"/>
      <c r="L116" s="29"/>
      <c r="M116" s="7"/>
    </row>
    <row r="117" spans="1:13" ht="63" x14ac:dyDescent="0.25">
      <c r="A117" s="26" t="s">
        <v>160</v>
      </c>
      <c r="B117" s="27" t="s">
        <v>19</v>
      </c>
      <c r="C117" s="28" t="s">
        <v>161</v>
      </c>
      <c r="D117" s="29">
        <f t="shared" si="22"/>
        <v>778300</v>
      </c>
      <c r="E117" s="29">
        <f>E118</f>
        <v>0</v>
      </c>
      <c r="F117" s="29">
        <f>F118</f>
        <v>778300</v>
      </c>
      <c r="G117" s="22">
        <f t="shared" si="20"/>
        <v>0</v>
      </c>
      <c r="H117" s="29">
        <f>H118</f>
        <v>0</v>
      </c>
      <c r="I117" s="29">
        <f>I118</f>
        <v>0</v>
      </c>
      <c r="J117" s="22">
        <f t="shared" ref="J117:L123" si="32">G117/D117*100</f>
        <v>0</v>
      </c>
      <c r="K117" s="22" t="e">
        <f t="shared" si="32"/>
        <v>#DIV/0!</v>
      </c>
      <c r="L117" s="22">
        <f t="shared" si="32"/>
        <v>0</v>
      </c>
      <c r="M117" s="7"/>
    </row>
    <row r="118" spans="1:13" ht="78.75" x14ac:dyDescent="0.25">
      <c r="A118" s="26" t="s">
        <v>162</v>
      </c>
      <c r="B118" s="27" t="s">
        <v>19</v>
      </c>
      <c r="C118" s="28" t="s">
        <v>163</v>
      </c>
      <c r="D118" s="29">
        <f t="shared" si="22"/>
        <v>778300</v>
      </c>
      <c r="E118" s="29"/>
      <c r="F118" s="29">
        <v>778300</v>
      </c>
      <c r="G118" s="22">
        <f t="shared" si="20"/>
        <v>0</v>
      </c>
      <c r="H118" s="29">
        <v>0</v>
      </c>
      <c r="I118" s="29"/>
      <c r="J118" s="22">
        <f t="shared" si="32"/>
        <v>0</v>
      </c>
      <c r="K118" s="22" t="e">
        <f t="shared" si="32"/>
        <v>#DIV/0!</v>
      </c>
      <c r="L118" s="22">
        <f t="shared" si="32"/>
        <v>0</v>
      </c>
      <c r="M118" s="7"/>
    </row>
    <row r="119" spans="1:13" ht="78.75" x14ac:dyDescent="0.25">
      <c r="A119" s="26" t="s">
        <v>164</v>
      </c>
      <c r="B119" s="27" t="s">
        <v>19</v>
      </c>
      <c r="C119" s="28" t="s">
        <v>165</v>
      </c>
      <c r="D119" s="29">
        <f t="shared" si="22"/>
        <v>12565800</v>
      </c>
      <c r="E119" s="29">
        <f>E120</f>
        <v>12565800</v>
      </c>
      <c r="F119" s="29">
        <f>F120</f>
        <v>0</v>
      </c>
      <c r="G119" s="22">
        <f t="shared" si="20"/>
        <v>907221.27</v>
      </c>
      <c r="H119" s="29">
        <f>H120</f>
        <v>907221.27</v>
      </c>
      <c r="I119" s="29">
        <f>I120</f>
        <v>0</v>
      </c>
      <c r="J119" s="22">
        <f t="shared" si="32"/>
        <v>7.2197653153798402</v>
      </c>
      <c r="K119" s="22">
        <f t="shared" si="32"/>
        <v>7.2197653153798402</v>
      </c>
      <c r="L119" s="22" t="e">
        <f t="shared" si="32"/>
        <v>#DIV/0!</v>
      </c>
      <c r="M119" s="7"/>
    </row>
    <row r="120" spans="1:13" ht="78.75" x14ac:dyDescent="0.25">
      <c r="A120" s="26" t="s">
        <v>166</v>
      </c>
      <c r="B120" s="27" t="s">
        <v>19</v>
      </c>
      <c r="C120" s="28" t="s">
        <v>167</v>
      </c>
      <c r="D120" s="29">
        <f t="shared" si="22"/>
        <v>12565800</v>
      </c>
      <c r="E120" s="29">
        <v>12565800</v>
      </c>
      <c r="F120" s="29"/>
      <c r="G120" s="22">
        <f t="shared" si="20"/>
        <v>907221.27</v>
      </c>
      <c r="H120" s="29">
        <v>907221.27</v>
      </c>
      <c r="I120" s="29"/>
      <c r="J120" s="22">
        <f t="shared" si="32"/>
        <v>7.2197653153798402</v>
      </c>
      <c r="K120" s="22">
        <f t="shared" si="32"/>
        <v>7.2197653153798402</v>
      </c>
      <c r="L120" s="22" t="e">
        <f t="shared" si="32"/>
        <v>#DIV/0!</v>
      </c>
      <c r="M120" s="7"/>
    </row>
    <row r="121" spans="1:13" ht="63" x14ac:dyDescent="0.25">
      <c r="A121" s="26" t="s">
        <v>168</v>
      </c>
      <c r="B121" s="27" t="s">
        <v>19</v>
      </c>
      <c r="C121" s="28" t="s">
        <v>169</v>
      </c>
      <c r="D121" s="29">
        <f t="shared" si="22"/>
        <v>7520500</v>
      </c>
      <c r="E121" s="29">
        <f>E122+E123</f>
        <v>7422200</v>
      </c>
      <c r="F121" s="29">
        <f>F122+F123</f>
        <v>98300</v>
      </c>
      <c r="G121" s="22">
        <f t="shared" si="20"/>
        <v>457355.27</v>
      </c>
      <c r="H121" s="29">
        <f>H122+H123</f>
        <v>457355.27</v>
      </c>
      <c r="I121" s="29">
        <f>I122+I123</f>
        <v>0</v>
      </c>
      <c r="J121" s="22">
        <f t="shared" si="32"/>
        <v>6.0814476431088362</v>
      </c>
      <c r="K121" s="22">
        <f t="shared" si="32"/>
        <v>6.161990649672604</v>
      </c>
      <c r="L121" s="22">
        <f t="shared" si="32"/>
        <v>0</v>
      </c>
      <c r="M121" s="7"/>
    </row>
    <row r="122" spans="1:13" ht="78.75" x14ac:dyDescent="0.25">
      <c r="A122" s="26" t="s">
        <v>170</v>
      </c>
      <c r="B122" s="27" t="s">
        <v>19</v>
      </c>
      <c r="C122" s="28" t="s">
        <v>171</v>
      </c>
      <c r="D122" s="29">
        <f t="shared" si="22"/>
        <v>7422200</v>
      </c>
      <c r="E122" s="29">
        <v>7422200</v>
      </c>
      <c r="F122" s="29"/>
      <c r="G122" s="22">
        <f t="shared" si="20"/>
        <v>457355.27</v>
      </c>
      <c r="H122" s="29">
        <v>457355.27</v>
      </c>
      <c r="I122" s="29"/>
      <c r="J122" s="22">
        <f t="shared" si="32"/>
        <v>6.161990649672604</v>
      </c>
      <c r="K122" s="22">
        <f t="shared" si="32"/>
        <v>6.161990649672604</v>
      </c>
      <c r="L122" s="22" t="e">
        <f t="shared" si="32"/>
        <v>#DIV/0!</v>
      </c>
      <c r="M122" s="7"/>
    </row>
    <row r="123" spans="1:13" ht="63" x14ac:dyDescent="0.25">
      <c r="A123" s="26" t="s">
        <v>172</v>
      </c>
      <c r="B123" s="27" t="s">
        <v>19</v>
      </c>
      <c r="C123" s="28" t="s">
        <v>173</v>
      </c>
      <c r="D123" s="29">
        <f t="shared" si="22"/>
        <v>98300</v>
      </c>
      <c r="E123" s="29"/>
      <c r="F123" s="29">
        <v>98300</v>
      </c>
      <c r="G123" s="22">
        <f t="shared" si="20"/>
        <v>0</v>
      </c>
      <c r="H123" s="29"/>
      <c r="I123" s="29"/>
      <c r="J123" s="22">
        <f t="shared" si="32"/>
        <v>0</v>
      </c>
      <c r="K123" s="22" t="e">
        <f t="shared" si="32"/>
        <v>#DIV/0!</v>
      </c>
      <c r="L123" s="22">
        <f t="shared" si="32"/>
        <v>0</v>
      </c>
      <c r="M123" s="7"/>
    </row>
    <row r="124" spans="1:13" ht="63" x14ac:dyDescent="0.25">
      <c r="A124" s="26" t="s">
        <v>174</v>
      </c>
      <c r="B124" s="27" t="s">
        <v>19</v>
      </c>
      <c r="C124" s="28" t="s">
        <v>175</v>
      </c>
      <c r="D124" s="29">
        <f t="shared" si="22"/>
        <v>51200</v>
      </c>
      <c r="E124" s="29">
        <f>E125</f>
        <v>51200</v>
      </c>
      <c r="F124" s="29"/>
      <c r="G124" s="22">
        <f t="shared" si="20"/>
        <v>0</v>
      </c>
      <c r="H124" s="29">
        <f>H125</f>
        <v>0</v>
      </c>
      <c r="I124" s="29"/>
      <c r="J124" s="29"/>
      <c r="K124" s="29"/>
      <c r="L124" s="29"/>
      <c r="M124" s="7"/>
    </row>
    <row r="125" spans="1:13" ht="78.75" x14ac:dyDescent="0.25">
      <c r="A125" s="26" t="s">
        <v>176</v>
      </c>
      <c r="B125" s="27" t="s">
        <v>19</v>
      </c>
      <c r="C125" s="28" t="s">
        <v>177</v>
      </c>
      <c r="D125" s="29">
        <f t="shared" si="22"/>
        <v>51200</v>
      </c>
      <c r="E125" s="29">
        <v>51200</v>
      </c>
      <c r="F125" s="29"/>
      <c r="G125" s="22">
        <f t="shared" si="20"/>
        <v>0</v>
      </c>
      <c r="H125" s="29"/>
      <c r="I125" s="29"/>
      <c r="J125" s="29"/>
      <c r="K125" s="29"/>
      <c r="L125" s="29"/>
      <c r="M125" s="7"/>
    </row>
    <row r="126" spans="1:13" ht="31.5" x14ac:dyDescent="0.25">
      <c r="A126" s="26" t="s">
        <v>391</v>
      </c>
      <c r="B126" s="27" t="s">
        <v>19</v>
      </c>
      <c r="C126" s="28" t="s">
        <v>392</v>
      </c>
      <c r="D126" s="29">
        <f t="shared" si="22"/>
        <v>8800</v>
      </c>
      <c r="E126" s="29">
        <v>8800</v>
      </c>
      <c r="F126" s="29"/>
      <c r="G126" s="22">
        <f t="shared" si="20"/>
        <v>0</v>
      </c>
      <c r="H126" s="29"/>
      <c r="I126" s="29"/>
      <c r="J126" s="22">
        <f t="shared" ref="J126" si="33">G126/D126*100</f>
        <v>0</v>
      </c>
      <c r="K126" s="29"/>
      <c r="L126" s="29"/>
      <c r="M126" s="7"/>
    </row>
    <row r="127" spans="1:13" ht="15.75" x14ac:dyDescent="0.25">
      <c r="A127" s="26" t="s">
        <v>178</v>
      </c>
      <c r="B127" s="27" t="s">
        <v>19</v>
      </c>
      <c r="C127" s="28" t="s">
        <v>179</v>
      </c>
      <c r="D127" s="29">
        <f t="shared" si="22"/>
        <v>152248500</v>
      </c>
      <c r="E127" s="29">
        <f>E128</f>
        <v>152248500</v>
      </c>
      <c r="F127" s="29"/>
      <c r="G127" s="22">
        <f t="shared" si="20"/>
        <v>4000000</v>
      </c>
      <c r="H127" s="29">
        <f>H128</f>
        <v>4000000</v>
      </c>
      <c r="I127" s="29"/>
      <c r="J127" s="22">
        <f t="shared" ref="J127:L130" si="34">G127/D127*100</f>
        <v>2.6272836842399103</v>
      </c>
      <c r="K127" s="22">
        <f t="shared" si="34"/>
        <v>2.6272836842399103</v>
      </c>
      <c r="L127" s="22" t="e">
        <f t="shared" si="34"/>
        <v>#DIV/0!</v>
      </c>
      <c r="M127" s="7"/>
    </row>
    <row r="128" spans="1:13" ht="31.5" x14ac:dyDescent="0.25">
      <c r="A128" s="26" t="s">
        <v>180</v>
      </c>
      <c r="B128" s="27" t="s">
        <v>19</v>
      </c>
      <c r="C128" s="28" t="s">
        <v>181</v>
      </c>
      <c r="D128" s="29">
        <f t="shared" si="22"/>
        <v>152248500</v>
      </c>
      <c r="E128" s="29">
        <v>152248500</v>
      </c>
      <c r="F128" s="29"/>
      <c r="G128" s="22">
        <f t="shared" si="20"/>
        <v>4000000</v>
      </c>
      <c r="H128" s="29">
        <v>4000000</v>
      </c>
      <c r="I128" s="29"/>
      <c r="J128" s="22">
        <f t="shared" si="34"/>
        <v>2.6272836842399103</v>
      </c>
      <c r="K128" s="22">
        <f t="shared" si="34"/>
        <v>2.6272836842399103</v>
      </c>
      <c r="L128" s="22" t="e">
        <f t="shared" si="34"/>
        <v>#DIV/0!</v>
      </c>
      <c r="M128" s="7"/>
    </row>
    <row r="129" spans="1:13" ht="15.75" x14ac:dyDescent="0.25">
      <c r="A129" s="26" t="s">
        <v>182</v>
      </c>
      <c r="B129" s="27" t="s">
        <v>19</v>
      </c>
      <c r="C129" s="28" t="s">
        <v>394</v>
      </c>
      <c r="D129" s="29">
        <f t="shared" si="22"/>
        <v>176800</v>
      </c>
      <c r="E129" s="29">
        <f>E130</f>
        <v>176800</v>
      </c>
      <c r="F129" s="29">
        <f>F130</f>
        <v>0</v>
      </c>
      <c r="G129" s="22">
        <f t="shared" si="20"/>
        <v>0</v>
      </c>
      <c r="H129" s="29">
        <f>H130</f>
        <v>0</v>
      </c>
      <c r="I129" s="29"/>
      <c r="J129" s="22">
        <f t="shared" si="34"/>
        <v>0</v>
      </c>
      <c r="K129" s="22">
        <f t="shared" si="34"/>
        <v>0</v>
      </c>
      <c r="L129" s="22" t="e">
        <f t="shared" si="34"/>
        <v>#DIV/0!</v>
      </c>
      <c r="M129" s="7"/>
    </row>
    <row r="130" spans="1:13" ht="110.25" x14ac:dyDescent="0.25">
      <c r="A130" s="26" t="s">
        <v>183</v>
      </c>
      <c r="B130" s="27" t="s">
        <v>19</v>
      </c>
      <c r="C130" s="28" t="s">
        <v>184</v>
      </c>
      <c r="D130" s="29">
        <f t="shared" si="22"/>
        <v>176800</v>
      </c>
      <c r="E130" s="29">
        <f>E131</f>
        <v>176800</v>
      </c>
      <c r="F130" s="29">
        <f>F131</f>
        <v>0</v>
      </c>
      <c r="G130" s="22">
        <f t="shared" si="20"/>
        <v>0</v>
      </c>
      <c r="H130" s="29">
        <f>H131</f>
        <v>0</v>
      </c>
      <c r="I130" s="29">
        <f>I131</f>
        <v>0</v>
      </c>
      <c r="J130" s="22">
        <f t="shared" si="34"/>
        <v>0</v>
      </c>
      <c r="K130" s="22">
        <f t="shared" si="34"/>
        <v>0</v>
      </c>
      <c r="L130" s="22" t="e">
        <f t="shared" si="34"/>
        <v>#DIV/0!</v>
      </c>
      <c r="M130" s="7"/>
    </row>
    <row r="131" spans="1:13" ht="126" x14ac:dyDescent="0.25">
      <c r="A131" s="26" t="s">
        <v>185</v>
      </c>
      <c r="B131" s="27" t="s">
        <v>19</v>
      </c>
      <c r="C131" s="28" t="s">
        <v>186</v>
      </c>
      <c r="D131" s="29">
        <f t="shared" si="22"/>
        <v>176800</v>
      </c>
      <c r="E131" s="29">
        <v>176800</v>
      </c>
      <c r="F131" s="29"/>
      <c r="G131" s="22">
        <f t="shared" si="20"/>
        <v>0</v>
      </c>
      <c r="H131" s="29"/>
      <c r="I131" s="29"/>
      <c r="J131" s="29"/>
      <c r="K131" s="29"/>
      <c r="L131" s="29"/>
      <c r="M131" s="7"/>
    </row>
    <row r="132" spans="1:13" ht="110.25" x14ac:dyDescent="0.25">
      <c r="A132" s="26" t="s">
        <v>187</v>
      </c>
      <c r="B132" s="27" t="s">
        <v>19</v>
      </c>
      <c r="C132" s="28" t="s">
        <v>188</v>
      </c>
      <c r="D132" s="29">
        <f t="shared" si="22"/>
        <v>0</v>
      </c>
      <c r="E132" s="29"/>
      <c r="F132" s="29"/>
      <c r="G132" s="22">
        <f t="shared" si="20"/>
        <v>0</v>
      </c>
      <c r="H132" s="29"/>
      <c r="I132" s="29"/>
      <c r="J132" s="29"/>
      <c r="K132" s="29"/>
      <c r="L132" s="29"/>
      <c r="M132" s="7"/>
    </row>
    <row r="133" spans="1:13" ht="94.5" x14ac:dyDescent="0.25">
      <c r="A133" s="26" t="s">
        <v>189</v>
      </c>
      <c r="B133" s="27" t="s">
        <v>19</v>
      </c>
      <c r="C133" s="28" t="s">
        <v>190</v>
      </c>
      <c r="D133" s="29">
        <f t="shared" si="22"/>
        <v>0</v>
      </c>
      <c r="E133" s="29"/>
      <c r="F133" s="29"/>
      <c r="G133" s="22">
        <f t="shared" si="20"/>
        <v>0</v>
      </c>
      <c r="H133" s="29"/>
      <c r="I133" s="29"/>
      <c r="J133" s="29"/>
      <c r="K133" s="29"/>
      <c r="L133" s="29"/>
      <c r="M133" s="7"/>
    </row>
    <row r="134" spans="1:13" ht="63" x14ac:dyDescent="0.25">
      <c r="A134" s="26" t="s">
        <v>387</v>
      </c>
      <c r="B134" s="27" t="s">
        <v>19</v>
      </c>
      <c r="C134" s="28" t="s">
        <v>388</v>
      </c>
      <c r="D134" s="29">
        <f t="shared" si="22"/>
        <v>0</v>
      </c>
      <c r="E134" s="29"/>
      <c r="F134" s="29"/>
      <c r="G134" s="22">
        <f t="shared" si="20"/>
        <v>0</v>
      </c>
      <c r="H134" s="29"/>
      <c r="I134" s="29"/>
      <c r="J134" s="22" t="e">
        <f t="shared" ref="J134:L136" si="35">G134/D134*100</f>
        <v>#DIV/0!</v>
      </c>
      <c r="K134" s="29"/>
      <c r="L134" s="29"/>
      <c r="M134" s="7"/>
    </row>
    <row r="135" spans="1:13" ht="94.5" x14ac:dyDescent="0.25">
      <c r="A135" s="26" t="s">
        <v>191</v>
      </c>
      <c r="B135" s="27" t="s">
        <v>19</v>
      </c>
      <c r="C135" s="28" t="s">
        <v>192</v>
      </c>
      <c r="D135" s="29">
        <f t="shared" si="22"/>
        <v>0</v>
      </c>
      <c r="E135" s="29">
        <f>E136+E137</f>
        <v>0</v>
      </c>
      <c r="F135" s="29">
        <f>F136+F137</f>
        <v>0</v>
      </c>
      <c r="G135" s="66">
        <f t="shared" si="20"/>
        <v>-4798604.3600000003</v>
      </c>
      <c r="H135" s="29">
        <f>H136+H137</f>
        <v>-4794704.3600000003</v>
      </c>
      <c r="I135" s="29">
        <f>I136+I137</f>
        <v>-3900</v>
      </c>
      <c r="J135" s="22" t="e">
        <f t="shared" si="35"/>
        <v>#DIV/0!</v>
      </c>
      <c r="K135" s="22" t="e">
        <f t="shared" si="35"/>
        <v>#DIV/0!</v>
      </c>
      <c r="L135" s="22" t="e">
        <f t="shared" si="35"/>
        <v>#DIV/0!</v>
      </c>
      <c r="M135" s="7"/>
    </row>
    <row r="136" spans="1:13" ht="78.75" x14ac:dyDescent="0.25">
      <c r="A136" s="26" t="s">
        <v>193</v>
      </c>
      <c r="B136" s="27" t="s">
        <v>19</v>
      </c>
      <c r="C136" s="28" t="s">
        <v>194</v>
      </c>
      <c r="D136" s="29">
        <f t="shared" si="22"/>
        <v>0</v>
      </c>
      <c r="E136" s="29"/>
      <c r="F136" s="29"/>
      <c r="G136" s="22">
        <f t="shared" si="20"/>
        <v>-4794704.3600000003</v>
      </c>
      <c r="H136" s="29">
        <v>-4794704.3600000003</v>
      </c>
      <c r="I136" s="29"/>
      <c r="J136" s="22" t="e">
        <f t="shared" si="35"/>
        <v>#DIV/0!</v>
      </c>
      <c r="K136" s="22" t="e">
        <f t="shared" si="35"/>
        <v>#DIV/0!</v>
      </c>
      <c r="L136" s="22" t="e">
        <f t="shared" si="35"/>
        <v>#DIV/0!</v>
      </c>
      <c r="M136" s="7"/>
    </row>
    <row r="137" spans="1:13" ht="79.5" thickBot="1" x14ac:dyDescent="0.3">
      <c r="A137" s="26" t="s">
        <v>195</v>
      </c>
      <c r="B137" s="27" t="s">
        <v>19</v>
      </c>
      <c r="C137" s="28" t="s">
        <v>196</v>
      </c>
      <c r="D137" s="29">
        <f t="shared" si="22"/>
        <v>0</v>
      </c>
      <c r="E137" s="29"/>
      <c r="F137" s="29"/>
      <c r="G137" s="22">
        <f t="shared" si="20"/>
        <v>-3900</v>
      </c>
      <c r="H137" s="29"/>
      <c r="I137" s="29">
        <v>-3900</v>
      </c>
      <c r="J137" s="29"/>
      <c r="K137" s="29"/>
      <c r="L137" s="29"/>
      <c r="M137" s="7"/>
    </row>
    <row r="138" spans="1:13" x14ac:dyDescent="0.25">
      <c r="A138" s="8"/>
      <c r="B138" s="11"/>
      <c r="C138" s="11"/>
      <c r="D138" s="12"/>
      <c r="E138" s="12"/>
      <c r="F138" s="12"/>
      <c r="G138" s="12"/>
      <c r="H138" s="12"/>
      <c r="I138" s="12"/>
      <c r="J138" s="12"/>
      <c r="K138" s="12"/>
      <c r="L138" s="12"/>
      <c r="M138" s="3" t="s">
        <v>197</v>
      </c>
    </row>
    <row r="139" spans="1:13" x14ac:dyDescent="0.25">
      <c r="A139" s="8"/>
      <c r="B139" s="8"/>
      <c r="C139" s="8"/>
      <c r="D139" s="13"/>
      <c r="E139" s="13"/>
      <c r="F139" s="13"/>
      <c r="G139" s="13"/>
      <c r="H139" s="13"/>
      <c r="I139" s="13"/>
      <c r="J139" s="13"/>
      <c r="K139" s="13"/>
      <c r="L139" s="13"/>
      <c r="M139" s="3" t="s">
        <v>197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selection activeCell="D25" sqref="D25"/>
    </sheetView>
  </sheetViews>
  <sheetFormatPr defaultRowHeight="15" x14ac:dyDescent="0.2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12" width="14.7109375" style="1" customWidth="1"/>
    <col min="13" max="13" width="9.7109375" style="1" customWidth="1"/>
    <col min="14" max="16384" width="9.140625" style="1"/>
  </cols>
  <sheetData>
    <row r="1" spans="1:13" ht="7.5" customHeight="1" x14ac:dyDescent="0.25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25">
      <c r="A2" s="30"/>
      <c r="B2" s="30"/>
      <c r="C2" s="30" t="s">
        <v>340</v>
      </c>
      <c r="D2" s="31"/>
      <c r="E2" s="31"/>
      <c r="F2" s="32"/>
      <c r="G2" s="32"/>
      <c r="H2" s="33"/>
      <c r="I2" s="33"/>
      <c r="J2" s="33"/>
      <c r="K2" s="33"/>
      <c r="L2" s="33"/>
      <c r="M2" s="3"/>
    </row>
    <row r="3" spans="1:13" ht="12.95" customHeight="1" x14ac:dyDescent="0.25">
      <c r="A3" s="34"/>
      <c r="B3" s="34"/>
      <c r="C3" s="34"/>
      <c r="D3" s="35"/>
      <c r="E3" s="35"/>
      <c r="F3" s="35"/>
      <c r="G3" s="36"/>
      <c r="H3" s="37"/>
      <c r="I3" s="37"/>
      <c r="J3" s="37"/>
      <c r="K3" s="37"/>
      <c r="L3" s="37"/>
      <c r="M3" s="3"/>
    </row>
    <row r="4" spans="1:13" ht="18" customHeight="1" x14ac:dyDescent="0.25">
      <c r="A4" s="86" t="s">
        <v>0</v>
      </c>
      <c r="B4" s="86" t="s">
        <v>1</v>
      </c>
      <c r="C4" s="86" t="s">
        <v>198</v>
      </c>
      <c r="D4" s="88" t="s">
        <v>3</v>
      </c>
      <c r="E4" s="84"/>
      <c r="F4" s="84"/>
      <c r="G4" s="88" t="s">
        <v>4</v>
      </c>
      <c r="H4" s="84"/>
      <c r="I4" s="84"/>
      <c r="J4" s="82" t="s">
        <v>351</v>
      </c>
      <c r="K4" s="82" t="s">
        <v>352</v>
      </c>
      <c r="L4" s="82" t="s">
        <v>353</v>
      </c>
      <c r="M4" s="5"/>
    </row>
    <row r="5" spans="1:13" ht="140.44999999999999" customHeight="1" x14ac:dyDescent="0.25">
      <c r="A5" s="87"/>
      <c r="B5" s="87"/>
      <c r="C5" s="87"/>
      <c r="D5" s="18" t="s">
        <v>338</v>
      </c>
      <c r="E5" s="18" t="s">
        <v>199</v>
      </c>
      <c r="F5" s="18" t="s">
        <v>8</v>
      </c>
      <c r="G5" s="18" t="s">
        <v>338</v>
      </c>
      <c r="H5" s="18" t="s">
        <v>7</v>
      </c>
      <c r="I5" s="18" t="s">
        <v>8</v>
      </c>
      <c r="J5" s="83"/>
      <c r="K5" s="83"/>
      <c r="L5" s="83"/>
      <c r="M5" s="5"/>
    </row>
    <row r="6" spans="1:13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362</v>
      </c>
      <c r="K6" s="19" t="s">
        <v>363</v>
      </c>
      <c r="L6" s="19" t="s">
        <v>364</v>
      </c>
      <c r="M6" s="5"/>
    </row>
    <row r="7" spans="1:13" ht="15.75" x14ac:dyDescent="0.25">
      <c r="A7" s="67" t="s">
        <v>200</v>
      </c>
      <c r="B7" s="64" t="s">
        <v>201</v>
      </c>
      <c r="C7" s="68" t="s">
        <v>376</v>
      </c>
      <c r="D7" s="62">
        <f t="shared" ref="D7:I7" si="0">D9+D18+D20+D25+D31+D38+D44+D47+D49+D54+D57+D59+D36</f>
        <v>449751595.21000004</v>
      </c>
      <c r="E7" s="62">
        <f t="shared" si="0"/>
        <v>408124708</v>
      </c>
      <c r="F7" s="62">
        <f t="shared" si="0"/>
        <v>61285087.210000001</v>
      </c>
      <c r="G7" s="62">
        <f t="shared" si="0"/>
        <v>13816262.899999999</v>
      </c>
      <c r="H7" s="62">
        <f t="shared" si="0"/>
        <v>12685050.27</v>
      </c>
      <c r="I7" s="62">
        <f t="shared" si="0"/>
        <v>2755212.63</v>
      </c>
      <c r="J7" s="62">
        <f>G7/D7*100</f>
        <v>3.0719764081212091</v>
      </c>
      <c r="K7" s="62">
        <f>H7/E7*100</f>
        <v>3.1081309269812696</v>
      </c>
      <c r="L7" s="62">
        <f>I7/F7*100</f>
        <v>4.4957309443959259</v>
      </c>
      <c r="M7" s="7"/>
    </row>
    <row r="8" spans="1:13" ht="15.75" x14ac:dyDescent="0.25">
      <c r="A8" s="38" t="s">
        <v>22</v>
      </c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7"/>
    </row>
    <row r="9" spans="1:13" ht="31.5" x14ac:dyDescent="0.25">
      <c r="A9" s="59" t="s">
        <v>202</v>
      </c>
      <c r="B9" s="60" t="s">
        <v>203</v>
      </c>
      <c r="C9" s="61" t="s">
        <v>204</v>
      </c>
      <c r="D9" s="62">
        <f t="shared" ref="D9:I9" si="1">SUM(D10:D17)</f>
        <v>125338638.2</v>
      </c>
      <c r="E9" s="62">
        <f t="shared" si="1"/>
        <v>92847826</v>
      </c>
      <c r="F9" s="62">
        <f t="shared" si="1"/>
        <v>32490812.199999999</v>
      </c>
      <c r="G9" s="62">
        <f t="shared" si="1"/>
        <v>4743658.42</v>
      </c>
      <c r="H9" s="62">
        <f t="shared" si="1"/>
        <v>3157009.3600000003</v>
      </c>
      <c r="I9" s="62">
        <f t="shared" si="1"/>
        <v>1586649.06</v>
      </c>
      <c r="J9" s="62">
        <f t="shared" ref="J9:L12" si="2">G9/D9*100</f>
        <v>3.784673655405967</v>
      </c>
      <c r="K9" s="62">
        <f t="shared" si="2"/>
        <v>3.4001973939594454</v>
      </c>
      <c r="L9" s="62">
        <f t="shared" si="2"/>
        <v>4.8833776460657399</v>
      </c>
      <c r="M9" s="7"/>
    </row>
    <row r="10" spans="1:13" ht="47.25" x14ac:dyDescent="0.25">
      <c r="A10" s="69" t="s">
        <v>205</v>
      </c>
      <c r="B10" s="70" t="s">
        <v>203</v>
      </c>
      <c r="C10" s="71" t="s">
        <v>206</v>
      </c>
      <c r="D10" s="72">
        <f>E10+F10</f>
        <v>6763952.2000000002</v>
      </c>
      <c r="E10" s="72">
        <v>2396200</v>
      </c>
      <c r="F10" s="72">
        <v>4367752.2</v>
      </c>
      <c r="G10" s="72">
        <f>H10+I10</f>
        <v>337598.31</v>
      </c>
      <c r="H10" s="72">
        <v>65000</v>
      </c>
      <c r="I10" s="72">
        <v>272598.31</v>
      </c>
      <c r="J10" s="29">
        <f t="shared" si="2"/>
        <v>4.9911397954586372</v>
      </c>
      <c r="K10" s="29">
        <f t="shared" si="2"/>
        <v>2.7126283281862951</v>
      </c>
      <c r="L10" s="29">
        <f t="shared" si="2"/>
        <v>6.2411578660529319</v>
      </c>
      <c r="M10" s="7"/>
    </row>
    <row r="11" spans="1:13" ht="78.75" x14ac:dyDescent="0.25">
      <c r="A11" s="69" t="s">
        <v>207</v>
      </c>
      <c r="B11" s="70" t="s">
        <v>203</v>
      </c>
      <c r="C11" s="71" t="s">
        <v>208</v>
      </c>
      <c r="D11" s="72">
        <f t="shared" ref="D11:D17" si="3">E11+F11</f>
        <v>1393100</v>
      </c>
      <c r="E11" s="72">
        <v>1322100</v>
      </c>
      <c r="F11" s="72">
        <v>71000</v>
      </c>
      <c r="G11" s="72">
        <f t="shared" ref="G11:G17" si="4">H11+I11</f>
        <v>0</v>
      </c>
      <c r="H11" s="72"/>
      <c r="I11" s="72"/>
      <c r="J11" s="29">
        <f t="shared" si="2"/>
        <v>0</v>
      </c>
      <c r="K11" s="29">
        <f t="shared" si="2"/>
        <v>0</v>
      </c>
      <c r="L11" s="29">
        <f t="shared" si="2"/>
        <v>0</v>
      </c>
      <c r="M11" s="7"/>
    </row>
    <row r="12" spans="1:13" ht="78.75" x14ac:dyDescent="0.25">
      <c r="A12" s="69" t="s">
        <v>209</v>
      </c>
      <c r="B12" s="70" t="s">
        <v>203</v>
      </c>
      <c r="C12" s="71" t="s">
        <v>210</v>
      </c>
      <c r="D12" s="72">
        <f t="shared" si="3"/>
        <v>49677102</v>
      </c>
      <c r="E12" s="72">
        <v>22420642</v>
      </c>
      <c r="F12" s="72">
        <v>27256460</v>
      </c>
      <c r="G12" s="72">
        <f t="shared" si="4"/>
        <v>2469759.59</v>
      </c>
      <c r="H12" s="72">
        <v>1155708.8400000001</v>
      </c>
      <c r="I12" s="72">
        <v>1314050.75</v>
      </c>
      <c r="J12" s="29">
        <f t="shared" si="2"/>
        <v>4.9716257401649555</v>
      </c>
      <c r="K12" s="29">
        <f t="shared" si="2"/>
        <v>5.1546643490404964</v>
      </c>
      <c r="L12" s="29">
        <f t="shared" si="2"/>
        <v>4.8210616859269324</v>
      </c>
      <c r="M12" s="7"/>
    </row>
    <row r="13" spans="1:13" ht="15.75" x14ac:dyDescent="0.25">
      <c r="A13" s="69" t="s">
        <v>211</v>
      </c>
      <c r="B13" s="70" t="s">
        <v>203</v>
      </c>
      <c r="C13" s="71" t="s">
        <v>212</v>
      </c>
      <c r="D13" s="72">
        <f t="shared" si="3"/>
        <v>8800</v>
      </c>
      <c r="E13" s="72">
        <v>8800</v>
      </c>
      <c r="F13" s="72">
        <v>0</v>
      </c>
      <c r="G13" s="72">
        <f t="shared" si="4"/>
        <v>0</v>
      </c>
      <c r="H13" s="72">
        <v>0</v>
      </c>
      <c r="I13" s="72">
        <v>0</v>
      </c>
      <c r="J13" s="29"/>
      <c r="K13" s="29"/>
      <c r="L13" s="29"/>
      <c r="M13" s="7"/>
    </row>
    <row r="14" spans="1:13" ht="63" x14ac:dyDescent="0.25">
      <c r="A14" s="69" t="s">
        <v>213</v>
      </c>
      <c r="B14" s="70" t="s">
        <v>203</v>
      </c>
      <c r="C14" s="71" t="s">
        <v>214</v>
      </c>
      <c r="D14" s="72">
        <f t="shared" si="3"/>
        <v>13050200</v>
      </c>
      <c r="E14" s="72">
        <v>13050200</v>
      </c>
      <c r="F14" s="72">
        <v>0</v>
      </c>
      <c r="G14" s="72">
        <f t="shared" si="4"/>
        <v>377365.98</v>
      </c>
      <c r="H14" s="72">
        <v>377365.98</v>
      </c>
      <c r="I14" s="72">
        <v>0</v>
      </c>
      <c r="J14" s="29">
        <f>G14/D14*100</f>
        <v>2.8916490168733047</v>
      </c>
      <c r="K14" s="29">
        <f>H14/E14*100</f>
        <v>2.8916490168733047</v>
      </c>
      <c r="L14" s="29" t="e">
        <f>I14/F14*100</f>
        <v>#DIV/0!</v>
      </c>
      <c r="M14" s="7"/>
    </row>
    <row r="15" spans="1:13" ht="31.5" x14ac:dyDescent="0.25">
      <c r="A15" s="69" t="s">
        <v>215</v>
      </c>
      <c r="B15" s="70" t="s">
        <v>203</v>
      </c>
      <c r="C15" s="71" t="s">
        <v>216</v>
      </c>
      <c r="D15" s="72">
        <f t="shared" si="3"/>
        <v>1231000</v>
      </c>
      <c r="E15" s="72">
        <v>502500</v>
      </c>
      <c r="F15" s="72">
        <v>728500</v>
      </c>
      <c r="G15" s="72">
        <f t="shared" si="4"/>
        <v>0</v>
      </c>
      <c r="H15" s="72"/>
      <c r="I15" s="72"/>
      <c r="J15" s="29"/>
      <c r="K15" s="29"/>
      <c r="L15" s="29"/>
      <c r="M15" s="7"/>
    </row>
    <row r="16" spans="1:13" ht="15.75" x14ac:dyDescent="0.25">
      <c r="A16" s="69" t="s">
        <v>217</v>
      </c>
      <c r="B16" s="70" t="s">
        <v>203</v>
      </c>
      <c r="C16" s="71" t="s">
        <v>218</v>
      </c>
      <c r="D16" s="72">
        <f t="shared" si="3"/>
        <v>115000</v>
      </c>
      <c r="E16" s="72">
        <v>50000</v>
      </c>
      <c r="F16" s="72">
        <v>65000</v>
      </c>
      <c r="G16" s="72">
        <f t="shared" si="4"/>
        <v>0</v>
      </c>
      <c r="H16" s="72">
        <v>0</v>
      </c>
      <c r="I16" s="72">
        <v>0</v>
      </c>
      <c r="J16" s="72"/>
      <c r="K16" s="72"/>
      <c r="L16" s="72"/>
      <c r="M16" s="7"/>
    </row>
    <row r="17" spans="1:13" ht="15.75" x14ac:dyDescent="0.25">
      <c r="A17" s="69" t="s">
        <v>219</v>
      </c>
      <c r="B17" s="70" t="s">
        <v>203</v>
      </c>
      <c r="C17" s="71" t="s">
        <v>220</v>
      </c>
      <c r="D17" s="72">
        <f t="shared" si="3"/>
        <v>53099484</v>
      </c>
      <c r="E17" s="72">
        <v>53097384</v>
      </c>
      <c r="F17" s="72">
        <v>2100</v>
      </c>
      <c r="G17" s="72">
        <f t="shared" si="4"/>
        <v>1558934.54</v>
      </c>
      <c r="H17" s="72">
        <v>1558934.54</v>
      </c>
      <c r="I17" s="72"/>
      <c r="J17" s="29">
        <f t="shared" ref="J17:J61" si="5">G17/D17*100</f>
        <v>2.9358751207450529</v>
      </c>
      <c r="K17" s="29">
        <f t="shared" ref="K17:K61" si="6">H17/E17*100</f>
        <v>2.935991234521083</v>
      </c>
      <c r="L17" s="29">
        <f t="shared" ref="L17:L61" si="7">I17/F17*100</f>
        <v>0</v>
      </c>
      <c r="M17" s="7"/>
    </row>
    <row r="18" spans="1:13" ht="15.75" x14ac:dyDescent="0.25">
      <c r="A18" s="59" t="s">
        <v>221</v>
      </c>
      <c r="B18" s="60" t="s">
        <v>203</v>
      </c>
      <c r="C18" s="61" t="s">
        <v>222</v>
      </c>
      <c r="D18" s="62">
        <f>D19</f>
        <v>778300</v>
      </c>
      <c r="E18" s="62">
        <f>E19</f>
        <v>0</v>
      </c>
      <c r="F18" s="62">
        <f>F19</f>
        <v>778300</v>
      </c>
      <c r="G18" s="62">
        <f>G19</f>
        <v>0</v>
      </c>
      <c r="H18" s="62">
        <v>0</v>
      </c>
      <c r="I18" s="62">
        <f>I19</f>
        <v>0</v>
      </c>
      <c r="J18" s="62">
        <f t="shared" si="5"/>
        <v>0</v>
      </c>
      <c r="K18" s="62" t="e">
        <f t="shared" si="6"/>
        <v>#DIV/0!</v>
      </c>
      <c r="L18" s="62">
        <f t="shared" si="7"/>
        <v>0</v>
      </c>
      <c r="M18" s="7"/>
    </row>
    <row r="19" spans="1:13" ht="31.5" x14ac:dyDescent="0.25">
      <c r="A19" s="69" t="s">
        <v>223</v>
      </c>
      <c r="B19" s="70" t="s">
        <v>203</v>
      </c>
      <c r="C19" s="71" t="s">
        <v>224</v>
      </c>
      <c r="D19" s="72">
        <f>E19+F19</f>
        <v>778300</v>
      </c>
      <c r="E19" s="72"/>
      <c r="F19" s="72">
        <v>778300</v>
      </c>
      <c r="G19" s="72">
        <f>H19+I19</f>
        <v>0</v>
      </c>
      <c r="H19" s="72">
        <v>0</v>
      </c>
      <c r="I19" s="72"/>
      <c r="J19" s="29">
        <f t="shared" si="5"/>
        <v>0</v>
      </c>
      <c r="K19" s="29" t="e">
        <f t="shared" si="6"/>
        <v>#DIV/0!</v>
      </c>
      <c r="L19" s="29">
        <f t="shared" si="7"/>
        <v>0</v>
      </c>
      <c r="M19" s="7"/>
    </row>
    <row r="20" spans="1:13" ht="47.25" x14ac:dyDescent="0.25">
      <c r="A20" s="59" t="s">
        <v>225</v>
      </c>
      <c r="B20" s="60" t="s">
        <v>203</v>
      </c>
      <c r="C20" s="61" t="s">
        <v>226</v>
      </c>
      <c r="D20" s="62">
        <f t="shared" ref="D20:I20" si="8">D22+D23+D21+D24</f>
        <v>8188100</v>
      </c>
      <c r="E20" s="62">
        <f t="shared" si="8"/>
        <v>6923100</v>
      </c>
      <c r="F20" s="62">
        <f t="shared" si="8"/>
        <v>1265000</v>
      </c>
      <c r="G20" s="62">
        <f t="shared" si="8"/>
        <v>5550</v>
      </c>
      <c r="H20" s="62">
        <f t="shared" si="8"/>
        <v>0</v>
      </c>
      <c r="I20" s="62">
        <f t="shared" si="8"/>
        <v>5550</v>
      </c>
      <c r="J20" s="62">
        <f t="shared" si="5"/>
        <v>6.7781292363307738E-2</v>
      </c>
      <c r="K20" s="62">
        <f t="shared" si="6"/>
        <v>0</v>
      </c>
      <c r="L20" s="62">
        <f t="shared" si="7"/>
        <v>0.43873517786561267</v>
      </c>
      <c r="M20" s="7"/>
    </row>
    <row r="21" spans="1:13" ht="15.75" x14ac:dyDescent="0.25">
      <c r="A21" s="69" t="s">
        <v>349</v>
      </c>
      <c r="B21" s="70" t="s">
        <v>203</v>
      </c>
      <c r="C21" s="71" t="s">
        <v>350</v>
      </c>
      <c r="D21" s="72">
        <f>E21+F21</f>
        <v>0</v>
      </c>
      <c r="E21" s="72">
        <v>0</v>
      </c>
      <c r="F21" s="72">
        <v>0</v>
      </c>
      <c r="G21" s="72">
        <f>H21+I21</f>
        <v>0</v>
      </c>
      <c r="H21" s="72">
        <v>0</v>
      </c>
      <c r="I21" s="72">
        <v>0</v>
      </c>
      <c r="J21" s="29" t="e">
        <f t="shared" si="5"/>
        <v>#DIV/0!</v>
      </c>
      <c r="K21" s="29" t="e">
        <f t="shared" si="6"/>
        <v>#DIV/0!</v>
      </c>
      <c r="L21" s="29" t="e">
        <f t="shared" si="7"/>
        <v>#DIV/0!</v>
      </c>
      <c r="M21" s="7"/>
    </row>
    <row r="22" spans="1:13" ht="63" x14ac:dyDescent="0.25">
      <c r="A22" s="69" t="s">
        <v>227</v>
      </c>
      <c r="B22" s="70" t="s">
        <v>203</v>
      </c>
      <c r="C22" s="71" t="s">
        <v>228</v>
      </c>
      <c r="D22" s="72">
        <f>E22+F22</f>
        <v>7365100</v>
      </c>
      <c r="E22" s="72">
        <v>6923100</v>
      </c>
      <c r="F22" s="72">
        <v>442000</v>
      </c>
      <c r="G22" s="72">
        <f>H22+I22</f>
        <v>0</v>
      </c>
      <c r="H22" s="72"/>
      <c r="I22" s="72"/>
      <c r="J22" s="29">
        <f t="shared" si="5"/>
        <v>0</v>
      </c>
      <c r="K22" s="29">
        <f t="shared" si="6"/>
        <v>0</v>
      </c>
      <c r="L22" s="29">
        <f t="shared" si="7"/>
        <v>0</v>
      </c>
      <c r="M22" s="7"/>
    </row>
    <row r="23" spans="1:13" ht="15.75" x14ac:dyDescent="0.25">
      <c r="A23" s="69" t="s">
        <v>229</v>
      </c>
      <c r="B23" s="70" t="s">
        <v>203</v>
      </c>
      <c r="C23" s="71" t="s">
        <v>230</v>
      </c>
      <c r="D23" s="72">
        <f>E23+F23</f>
        <v>820000</v>
      </c>
      <c r="E23" s="72">
        <v>0</v>
      </c>
      <c r="F23" s="72">
        <v>820000</v>
      </c>
      <c r="G23" s="72">
        <f>H23+I23</f>
        <v>5550</v>
      </c>
      <c r="H23" s="72">
        <v>0</v>
      </c>
      <c r="I23" s="72">
        <v>5550</v>
      </c>
      <c r="J23" s="29">
        <f t="shared" si="5"/>
        <v>0.67682926829268297</v>
      </c>
      <c r="K23" s="29" t="e">
        <f t="shared" si="6"/>
        <v>#DIV/0!</v>
      </c>
      <c r="L23" s="29">
        <f t="shared" si="7"/>
        <v>0.67682926829268297</v>
      </c>
      <c r="M23" s="7"/>
    </row>
    <row r="24" spans="1:13" ht="47.25" x14ac:dyDescent="0.25">
      <c r="A24" s="69" t="s">
        <v>365</v>
      </c>
      <c r="B24" s="70" t="s">
        <v>203</v>
      </c>
      <c r="C24" s="71" t="s">
        <v>366</v>
      </c>
      <c r="D24" s="72">
        <f>E24+F24</f>
        <v>3000</v>
      </c>
      <c r="E24" s="72"/>
      <c r="F24" s="72">
        <v>3000</v>
      </c>
      <c r="G24" s="72">
        <f>H24+I24</f>
        <v>0</v>
      </c>
      <c r="H24" s="72"/>
      <c r="I24" s="72"/>
      <c r="J24" s="29">
        <f t="shared" si="5"/>
        <v>0</v>
      </c>
      <c r="K24" s="29" t="e">
        <f t="shared" si="6"/>
        <v>#DIV/0!</v>
      </c>
      <c r="L24" s="29"/>
      <c r="M24" s="7"/>
    </row>
    <row r="25" spans="1:13" ht="15.75" x14ac:dyDescent="0.25">
      <c r="A25" s="59" t="s">
        <v>231</v>
      </c>
      <c r="B25" s="60" t="s">
        <v>203</v>
      </c>
      <c r="C25" s="61" t="s">
        <v>232</v>
      </c>
      <c r="D25" s="62">
        <f>D26+D27+D28+D29+D30</f>
        <v>8442970.5800000001</v>
      </c>
      <c r="E25" s="62">
        <f t="shared" ref="E25:I25" si="9">E26+E27+E28+E29+E30</f>
        <v>4050800</v>
      </c>
      <c r="F25" s="62">
        <f t="shared" si="9"/>
        <v>4392170.58</v>
      </c>
      <c r="G25" s="62">
        <f t="shared" si="9"/>
        <v>125281.8</v>
      </c>
      <c r="H25" s="62">
        <f t="shared" si="9"/>
        <v>0</v>
      </c>
      <c r="I25" s="62">
        <f t="shared" si="9"/>
        <v>125281.8</v>
      </c>
      <c r="J25" s="62">
        <f t="shared" si="5"/>
        <v>1.483859250875182</v>
      </c>
      <c r="K25" s="62">
        <f t="shared" si="6"/>
        <v>0</v>
      </c>
      <c r="L25" s="62">
        <f t="shared" si="7"/>
        <v>2.852389216631928</v>
      </c>
      <c r="M25" s="7"/>
    </row>
    <row r="26" spans="1:13" ht="15.75" x14ac:dyDescent="0.25">
      <c r="A26" s="69" t="s">
        <v>233</v>
      </c>
      <c r="B26" s="70" t="s">
        <v>203</v>
      </c>
      <c r="C26" s="71" t="s">
        <v>234</v>
      </c>
      <c r="D26" s="72">
        <f>E26+F26</f>
        <v>200500</v>
      </c>
      <c r="E26" s="72">
        <v>104300</v>
      </c>
      <c r="F26" s="72">
        <v>96200</v>
      </c>
      <c r="G26" s="72">
        <f>H26+I26</f>
        <v>4427.8</v>
      </c>
      <c r="H26" s="72"/>
      <c r="I26" s="72">
        <v>4427.8</v>
      </c>
      <c r="J26" s="29">
        <f t="shared" si="5"/>
        <v>2.2083790523690774</v>
      </c>
      <c r="K26" s="29">
        <f t="shared" si="6"/>
        <v>0</v>
      </c>
      <c r="L26" s="29">
        <f t="shared" si="7"/>
        <v>4.602702702702703</v>
      </c>
      <c r="M26" s="7"/>
    </row>
    <row r="27" spans="1:13" ht="15.75" x14ac:dyDescent="0.25">
      <c r="A27" s="69" t="s">
        <v>235</v>
      </c>
      <c r="B27" s="70" t="s">
        <v>203</v>
      </c>
      <c r="C27" s="71" t="s">
        <v>236</v>
      </c>
      <c r="D27" s="72">
        <f t="shared" ref="D27:D30" si="10">E27+F27</f>
        <v>46800</v>
      </c>
      <c r="E27" s="72">
        <v>46800</v>
      </c>
      <c r="F27" s="72">
        <v>0</v>
      </c>
      <c r="G27" s="72">
        <f t="shared" ref="G27:G30" si="11">H27+I27</f>
        <v>0</v>
      </c>
      <c r="H27" s="72">
        <v>0</v>
      </c>
      <c r="I27" s="72">
        <v>0</v>
      </c>
      <c r="J27" s="29">
        <f t="shared" si="5"/>
        <v>0</v>
      </c>
      <c r="K27" s="29">
        <f t="shared" si="6"/>
        <v>0</v>
      </c>
      <c r="L27" s="29" t="e">
        <f t="shared" si="7"/>
        <v>#DIV/0!</v>
      </c>
      <c r="M27" s="7"/>
    </row>
    <row r="28" spans="1:13" ht="15.75" x14ac:dyDescent="0.25">
      <c r="A28" s="69" t="s">
        <v>237</v>
      </c>
      <c r="B28" s="70" t="s">
        <v>203</v>
      </c>
      <c r="C28" s="71" t="s">
        <v>238</v>
      </c>
      <c r="D28" s="72">
        <f t="shared" si="10"/>
        <v>0</v>
      </c>
      <c r="E28" s="72">
        <v>0</v>
      </c>
      <c r="F28" s="72"/>
      <c r="G28" s="72">
        <f t="shared" si="11"/>
        <v>0</v>
      </c>
      <c r="H28" s="72">
        <v>0</v>
      </c>
      <c r="I28" s="72"/>
      <c r="J28" s="29" t="e">
        <f t="shared" si="5"/>
        <v>#DIV/0!</v>
      </c>
      <c r="K28" s="29" t="e">
        <f t="shared" si="6"/>
        <v>#DIV/0!</v>
      </c>
      <c r="L28" s="29" t="e">
        <f t="shared" si="7"/>
        <v>#DIV/0!</v>
      </c>
      <c r="M28" s="7"/>
    </row>
    <row r="29" spans="1:13" ht="15.75" x14ac:dyDescent="0.25">
      <c r="A29" s="69" t="s">
        <v>239</v>
      </c>
      <c r="B29" s="70" t="s">
        <v>203</v>
      </c>
      <c r="C29" s="71" t="s">
        <v>240</v>
      </c>
      <c r="D29" s="72">
        <f t="shared" si="10"/>
        <v>6687170.5800000001</v>
      </c>
      <c r="E29" s="72">
        <v>3591200</v>
      </c>
      <c r="F29" s="72">
        <v>3095970.58</v>
      </c>
      <c r="G29" s="72">
        <f t="shared" si="11"/>
        <v>120854</v>
      </c>
      <c r="H29" s="72">
        <v>0</v>
      </c>
      <c r="I29" s="72">
        <v>120854</v>
      </c>
      <c r="J29" s="29">
        <f t="shared" si="5"/>
        <v>1.8072516403492132</v>
      </c>
      <c r="K29" s="29">
        <f t="shared" si="6"/>
        <v>0</v>
      </c>
      <c r="L29" s="29">
        <f t="shared" si="7"/>
        <v>3.9035900657686482</v>
      </c>
      <c r="M29" s="7"/>
    </row>
    <row r="30" spans="1:13" ht="31.5" x14ac:dyDescent="0.25">
      <c r="A30" s="69" t="s">
        <v>241</v>
      </c>
      <c r="B30" s="70" t="s">
        <v>203</v>
      </c>
      <c r="C30" s="71" t="s">
        <v>242</v>
      </c>
      <c r="D30" s="72">
        <f t="shared" si="10"/>
        <v>1508500</v>
      </c>
      <c r="E30" s="72">
        <v>308500</v>
      </c>
      <c r="F30" s="72">
        <v>1200000</v>
      </c>
      <c r="G30" s="72">
        <f t="shared" si="11"/>
        <v>0</v>
      </c>
      <c r="H30" s="72"/>
      <c r="I30" s="72"/>
      <c r="J30" s="29">
        <f t="shared" si="5"/>
        <v>0</v>
      </c>
      <c r="K30" s="29">
        <f t="shared" si="6"/>
        <v>0</v>
      </c>
      <c r="L30" s="29">
        <f t="shared" si="7"/>
        <v>0</v>
      </c>
      <c r="M30" s="7"/>
    </row>
    <row r="31" spans="1:13" ht="31.5" x14ac:dyDescent="0.25">
      <c r="A31" s="59" t="s">
        <v>243</v>
      </c>
      <c r="B31" s="60" t="s">
        <v>203</v>
      </c>
      <c r="C31" s="61" t="s">
        <v>244</v>
      </c>
      <c r="D31" s="62">
        <f>D32+D33+D34+D35</f>
        <v>20450504.43</v>
      </c>
      <c r="E31" s="62">
        <f>E32+E33+E34+E35</f>
        <v>21000</v>
      </c>
      <c r="F31" s="62">
        <f t="shared" ref="F31:I31" si="12">F32+F33+F34</f>
        <v>20429504.43</v>
      </c>
      <c r="G31" s="62">
        <f>G32+G33+G34+G35</f>
        <v>920040.77</v>
      </c>
      <c r="H31" s="62">
        <f>H32+H33+H34+H35</f>
        <v>20210</v>
      </c>
      <c r="I31" s="62">
        <f t="shared" si="12"/>
        <v>899830.77</v>
      </c>
      <c r="J31" s="62">
        <f t="shared" si="5"/>
        <v>4.498865899123448</v>
      </c>
      <c r="K31" s="62">
        <f t="shared" si="6"/>
        <v>96.238095238095241</v>
      </c>
      <c r="L31" s="62">
        <f t="shared" si="7"/>
        <v>4.4045648443563348</v>
      </c>
      <c r="M31" s="7"/>
    </row>
    <row r="32" spans="1:13" ht="15.75" x14ac:dyDescent="0.25">
      <c r="A32" s="69" t="s">
        <v>245</v>
      </c>
      <c r="B32" s="70" t="s">
        <v>203</v>
      </c>
      <c r="C32" s="71" t="s">
        <v>246</v>
      </c>
      <c r="D32" s="72">
        <f>E32+F32</f>
        <v>4568301.38</v>
      </c>
      <c r="E32" s="72">
        <v>0</v>
      </c>
      <c r="F32" s="72">
        <v>4568301.38</v>
      </c>
      <c r="G32" s="72">
        <f>H32+I32</f>
        <v>365527.26</v>
      </c>
      <c r="H32" s="72">
        <v>0</v>
      </c>
      <c r="I32" s="72">
        <v>365527.26</v>
      </c>
      <c r="J32" s="29">
        <f t="shared" si="5"/>
        <v>8.0013823431237814</v>
      </c>
      <c r="K32" s="29" t="e">
        <f t="shared" si="6"/>
        <v>#DIV/0!</v>
      </c>
      <c r="L32" s="29">
        <f t="shared" si="7"/>
        <v>8.0013823431237814</v>
      </c>
      <c r="M32" s="7"/>
    </row>
    <row r="33" spans="1:13" ht="15.75" x14ac:dyDescent="0.25">
      <c r="A33" s="69" t="s">
        <v>247</v>
      </c>
      <c r="B33" s="70" t="s">
        <v>203</v>
      </c>
      <c r="C33" s="71" t="s">
        <v>248</v>
      </c>
      <c r="D33" s="72">
        <f t="shared" ref="D33:D35" si="13">E33+F33</f>
        <v>10421500</v>
      </c>
      <c r="E33" s="72"/>
      <c r="F33" s="72">
        <v>10421500</v>
      </c>
      <c r="G33" s="72">
        <f t="shared" ref="G33:G35" si="14">H33+I33</f>
        <v>344967</v>
      </c>
      <c r="H33" s="72">
        <v>0</v>
      </c>
      <c r="I33" s="72">
        <v>344967</v>
      </c>
      <c r="J33" s="29">
        <f t="shared" si="5"/>
        <v>3.310147291656671</v>
      </c>
      <c r="K33" s="29" t="e">
        <f t="shared" si="6"/>
        <v>#DIV/0!</v>
      </c>
      <c r="L33" s="29">
        <f t="shared" si="7"/>
        <v>3.310147291656671</v>
      </c>
      <c r="M33" s="7"/>
    </row>
    <row r="34" spans="1:13" ht="15.75" x14ac:dyDescent="0.25">
      <c r="A34" s="69" t="s">
        <v>249</v>
      </c>
      <c r="B34" s="70" t="s">
        <v>203</v>
      </c>
      <c r="C34" s="71" t="s">
        <v>250</v>
      </c>
      <c r="D34" s="72">
        <f t="shared" si="13"/>
        <v>5439703.0499999998</v>
      </c>
      <c r="E34" s="72">
        <v>0</v>
      </c>
      <c r="F34" s="72">
        <v>5439703.0499999998</v>
      </c>
      <c r="G34" s="72">
        <f t="shared" si="14"/>
        <v>189336.51</v>
      </c>
      <c r="H34" s="72">
        <v>0</v>
      </c>
      <c r="I34" s="72">
        <v>189336.51</v>
      </c>
      <c r="J34" s="29">
        <f t="shared" si="5"/>
        <v>3.480640547097511</v>
      </c>
      <c r="K34" s="29" t="e">
        <f t="shared" si="6"/>
        <v>#DIV/0!</v>
      </c>
      <c r="L34" s="29">
        <f t="shared" si="7"/>
        <v>3.480640547097511</v>
      </c>
      <c r="M34" s="7"/>
    </row>
    <row r="35" spans="1:13" ht="31.5" x14ac:dyDescent="0.25">
      <c r="A35" s="69" t="s">
        <v>371</v>
      </c>
      <c r="B35" s="70" t="s">
        <v>203</v>
      </c>
      <c r="C35" s="71" t="s">
        <v>372</v>
      </c>
      <c r="D35" s="72">
        <f t="shared" si="13"/>
        <v>21000</v>
      </c>
      <c r="E35" s="72">
        <v>21000</v>
      </c>
      <c r="F35" s="72">
        <v>0</v>
      </c>
      <c r="G35" s="72">
        <f t="shared" si="14"/>
        <v>20210</v>
      </c>
      <c r="H35" s="72">
        <v>20210</v>
      </c>
      <c r="I35" s="72">
        <v>0</v>
      </c>
      <c r="J35" s="29">
        <f t="shared" si="5"/>
        <v>96.238095238095241</v>
      </c>
      <c r="K35" s="29">
        <f t="shared" si="6"/>
        <v>96.238095238095241</v>
      </c>
      <c r="L35" s="29" t="e">
        <f t="shared" si="7"/>
        <v>#DIV/0!</v>
      </c>
      <c r="M35" s="7"/>
    </row>
    <row r="36" spans="1:13" ht="15.75" x14ac:dyDescent="0.25">
      <c r="A36" s="59" t="s">
        <v>358</v>
      </c>
      <c r="B36" s="60" t="s">
        <v>203</v>
      </c>
      <c r="C36" s="61" t="s">
        <v>360</v>
      </c>
      <c r="D36" s="62">
        <f>D37</f>
        <v>0</v>
      </c>
      <c r="E36" s="62">
        <f>E37</f>
        <v>0</v>
      </c>
      <c r="F36" s="62">
        <f>F37</f>
        <v>0</v>
      </c>
      <c r="G36" s="62">
        <f>G37</f>
        <v>0</v>
      </c>
      <c r="H36" s="62">
        <f>H37</f>
        <v>0</v>
      </c>
      <c r="I36" s="62"/>
      <c r="J36" s="62" t="e">
        <f t="shared" si="5"/>
        <v>#DIV/0!</v>
      </c>
      <c r="K36" s="62" t="e">
        <f t="shared" si="6"/>
        <v>#DIV/0!</v>
      </c>
      <c r="L36" s="62" t="e">
        <f t="shared" si="7"/>
        <v>#DIV/0!</v>
      </c>
      <c r="M36" s="7"/>
    </row>
    <row r="37" spans="1:13" ht="31.5" x14ac:dyDescent="0.25">
      <c r="A37" s="69" t="s">
        <v>359</v>
      </c>
      <c r="B37" s="70" t="s">
        <v>203</v>
      </c>
      <c r="C37" s="61" t="s">
        <v>361</v>
      </c>
      <c r="D37" s="72">
        <f>E37+F37</f>
        <v>0</v>
      </c>
      <c r="E37" s="72">
        <v>0</v>
      </c>
      <c r="F37" s="72">
        <v>0</v>
      </c>
      <c r="G37" s="72">
        <f>H37+I37</f>
        <v>0</v>
      </c>
      <c r="H37" s="72">
        <v>0</v>
      </c>
      <c r="I37" s="72">
        <v>0</v>
      </c>
      <c r="J37" s="29" t="e">
        <f t="shared" si="5"/>
        <v>#DIV/0!</v>
      </c>
      <c r="K37" s="29" t="e">
        <f t="shared" si="6"/>
        <v>#DIV/0!</v>
      </c>
      <c r="L37" s="29" t="e">
        <f t="shared" si="7"/>
        <v>#DIV/0!</v>
      </c>
      <c r="M37" s="7"/>
    </row>
    <row r="38" spans="1:13" ht="15.75" x14ac:dyDescent="0.25">
      <c r="A38" s="59" t="s">
        <v>251</v>
      </c>
      <c r="B38" s="60" t="s">
        <v>203</v>
      </c>
      <c r="C38" s="61" t="s">
        <v>252</v>
      </c>
      <c r="D38" s="62">
        <f>D39+D40+D42+D43+D41</f>
        <v>233182882</v>
      </c>
      <c r="E38" s="62">
        <f>E39+E40+E42+E43+E41</f>
        <v>233182882</v>
      </c>
      <c r="F38" s="62">
        <v>0</v>
      </c>
      <c r="G38" s="62">
        <f>G39+G40+G42+G43+G41</f>
        <v>5651752.3200000003</v>
      </c>
      <c r="H38" s="62">
        <f>H39+H40+H42+H43+H41</f>
        <v>5651752.3200000003</v>
      </c>
      <c r="I38" s="62">
        <v>0</v>
      </c>
      <c r="J38" s="62">
        <f t="shared" si="5"/>
        <v>2.4237423740221207</v>
      </c>
      <c r="K38" s="62">
        <f t="shared" si="6"/>
        <v>2.4237423740221207</v>
      </c>
      <c r="L38" s="62" t="e">
        <f t="shared" si="7"/>
        <v>#DIV/0!</v>
      </c>
      <c r="M38" s="7"/>
    </row>
    <row r="39" spans="1:13" ht="15.75" x14ac:dyDescent="0.25">
      <c r="A39" s="69" t="s">
        <v>253</v>
      </c>
      <c r="B39" s="70" t="s">
        <v>203</v>
      </c>
      <c r="C39" s="71" t="s">
        <v>254</v>
      </c>
      <c r="D39" s="72">
        <f>E39+F39</f>
        <v>59038600</v>
      </c>
      <c r="E39" s="72">
        <v>59038600</v>
      </c>
      <c r="F39" s="72">
        <v>0</v>
      </c>
      <c r="G39" s="72">
        <f>H39+I39</f>
        <v>1305332.17</v>
      </c>
      <c r="H39" s="72">
        <v>1305332.17</v>
      </c>
      <c r="I39" s="72">
        <v>0</v>
      </c>
      <c r="J39" s="29">
        <f t="shared" si="5"/>
        <v>2.2109809006311121</v>
      </c>
      <c r="K39" s="29">
        <f t="shared" si="6"/>
        <v>2.2109809006311121</v>
      </c>
      <c r="L39" s="29" t="e">
        <f t="shared" si="7"/>
        <v>#DIV/0!</v>
      </c>
      <c r="M39" s="7"/>
    </row>
    <row r="40" spans="1:13" ht="15.75" x14ac:dyDescent="0.25">
      <c r="A40" s="69" t="s">
        <v>255</v>
      </c>
      <c r="B40" s="70" t="s">
        <v>203</v>
      </c>
      <c r="C40" s="71" t="s">
        <v>256</v>
      </c>
      <c r="D40" s="72">
        <f t="shared" ref="D40:D43" si="15">E40+F40</f>
        <v>117874182</v>
      </c>
      <c r="E40" s="72">
        <v>117874182</v>
      </c>
      <c r="F40" s="72">
        <v>0</v>
      </c>
      <c r="G40" s="72">
        <f t="shared" ref="G40:G43" si="16">H40+I40</f>
        <v>2752137.46</v>
      </c>
      <c r="H40" s="72">
        <v>2752137.46</v>
      </c>
      <c r="I40" s="72">
        <v>0</v>
      </c>
      <c r="J40" s="29">
        <f t="shared" si="5"/>
        <v>2.3348093817524855</v>
      </c>
      <c r="K40" s="29">
        <f t="shared" si="6"/>
        <v>2.3348093817524855</v>
      </c>
      <c r="L40" s="29" t="e">
        <f t="shared" si="7"/>
        <v>#DIV/0!</v>
      </c>
      <c r="M40" s="7"/>
    </row>
    <row r="41" spans="1:13" ht="15.75" x14ac:dyDescent="0.25">
      <c r="A41" s="69" t="s">
        <v>380</v>
      </c>
      <c r="B41" s="70" t="s">
        <v>203</v>
      </c>
      <c r="C41" s="71" t="s">
        <v>381</v>
      </c>
      <c r="D41" s="72">
        <f t="shared" si="15"/>
        <v>37360700</v>
      </c>
      <c r="E41" s="72">
        <v>37360700</v>
      </c>
      <c r="F41" s="72">
        <v>0</v>
      </c>
      <c r="G41" s="72">
        <f t="shared" si="16"/>
        <v>1022268.27</v>
      </c>
      <c r="H41" s="72">
        <v>1022268.27</v>
      </c>
      <c r="I41" s="72">
        <v>0</v>
      </c>
      <c r="J41" s="29">
        <f t="shared" ref="J41" si="17">G41/D41*100</f>
        <v>2.7362128386245441</v>
      </c>
      <c r="K41" s="29">
        <f t="shared" ref="K41" si="18">H41/E41*100</f>
        <v>2.7362128386245441</v>
      </c>
      <c r="L41" s="29" t="e">
        <f t="shared" si="7"/>
        <v>#DIV/0!</v>
      </c>
      <c r="M41" s="7"/>
    </row>
    <row r="42" spans="1:13" ht="31.5" x14ac:dyDescent="0.25">
      <c r="A42" s="69" t="s">
        <v>257</v>
      </c>
      <c r="B42" s="70" t="s">
        <v>203</v>
      </c>
      <c r="C42" s="71" t="s">
        <v>258</v>
      </c>
      <c r="D42" s="72">
        <f t="shared" si="15"/>
        <v>827400</v>
      </c>
      <c r="E42" s="72">
        <v>827400</v>
      </c>
      <c r="F42" s="72">
        <v>0</v>
      </c>
      <c r="G42" s="72">
        <f t="shared" si="16"/>
        <v>0</v>
      </c>
      <c r="H42" s="72"/>
      <c r="I42" s="29">
        <v>0</v>
      </c>
      <c r="J42" s="29">
        <f t="shared" si="5"/>
        <v>0</v>
      </c>
      <c r="K42" s="29">
        <f t="shared" si="6"/>
        <v>0</v>
      </c>
      <c r="L42" s="29" t="e">
        <f t="shared" si="7"/>
        <v>#DIV/0!</v>
      </c>
      <c r="M42" s="7"/>
    </row>
    <row r="43" spans="1:13" ht="15.75" x14ac:dyDescent="0.25">
      <c r="A43" s="69" t="s">
        <v>259</v>
      </c>
      <c r="B43" s="70" t="s">
        <v>203</v>
      </c>
      <c r="C43" s="71" t="s">
        <v>260</v>
      </c>
      <c r="D43" s="72">
        <f t="shared" si="15"/>
        <v>18082000</v>
      </c>
      <c r="E43" s="72">
        <v>18082000</v>
      </c>
      <c r="F43" s="72">
        <v>0</v>
      </c>
      <c r="G43" s="72">
        <f t="shared" si="16"/>
        <v>572014.42000000004</v>
      </c>
      <c r="H43" s="72">
        <v>572014.42000000004</v>
      </c>
      <c r="I43" s="29">
        <v>0</v>
      </c>
      <c r="J43" s="29">
        <f t="shared" si="5"/>
        <v>3.1634466320097339</v>
      </c>
      <c r="K43" s="29">
        <f t="shared" si="6"/>
        <v>3.1634466320097339</v>
      </c>
      <c r="L43" s="29" t="e">
        <f t="shared" si="7"/>
        <v>#DIV/0!</v>
      </c>
      <c r="M43" s="7"/>
    </row>
    <row r="44" spans="1:13" ht="15.75" x14ac:dyDescent="0.25">
      <c r="A44" s="59" t="s">
        <v>261</v>
      </c>
      <c r="B44" s="60" t="s">
        <v>203</v>
      </c>
      <c r="C44" s="61" t="s">
        <v>262</v>
      </c>
      <c r="D44" s="62">
        <f t="shared" ref="D44:I44" si="19">D45+D46</f>
        <v>36112600</v>
      </c>
      <c r="E44" s="62">
        <f t="shared" si="19"/>
        <v>35355100</v>
      </c>
      <c r="F44" s="62">
        <f t="shared" si="19"/>
        <v>757500</v>
      </c>
      <c r="G44" s="62">
        <f t="shared" si="19"/>
        <v>1065362.46</v>
      </c>
      <c r="H44" s="62">
        <f t="shared" si="19"/>
        <v>1016162.46</v>
      </c>
      <c r="I44" s="62">
        <f t="shared" si="19"/>
        <v>49200</v>
      </c>
      <c r="J44" s="62">
        <f t="shared" si="5"/>
        <v>2.9501128691924698</v>
      </c>
      <c r="K44" s="62">
        <f t="shared" si="6"/>
        <v>2.8741608989933556</v>
      </c>
      <c r="L44" s="62">
        <f t="shared" si="7"/>
        <v>6.4950495049504955</v>
      </c>
      <c r="M44" s="7"/>
    </row>
    <row r="45" spans="1:13" ht="15.75" x14ac:dyDescent="0.25">
      <c r="A45" s="69" t="s">
        <v>263</v>
      </c>
      <c r="B45" s="70" t="s">
        <v>203</v>
      </c>
      <c r="C45" s="71" t="s">
        <v>264</v>
      </c>
      <c r="D45" s="72">
        <f>E45+F45</f>
        <v>32228300</v>
      </c>
      <c r="E45" s="72">
        <v>31470800</v>
      </c>
      <c r="F45" s="72">
        <v>757500</v>
      </c>
      <c r="G45" s="72">
        <f>H45+I45</f>
        <v>879015.1</v>
      </c>
      <c r="H45" s="72">
        <v>829815.1</v>
      </c>
      <c r="I45" s="72">
        <v>49200</v>
      </c>
      <c r="J45" s="29">
        <f t="shared" si="5"/>
        <v>2.7274634405165648</v>
      </c>
      <c r="K45" s="29">
        <f t="shared" si="6"/>
        <v>2.6367779020552384</v>
      </c>
      <c r="L45" s="29">
        <f t="shared" si="7"/>
        <v>6.4950495049504955</v>
      </c>
      <c r="M45" s="7"/>
    </row>
    <row r="46" spans="1:13" ht="31.5" x14ac:dyDescent="0.25">
      <c r="A46" s="69" t="s">
        <v>265</v>
      </c>
      <c r="B46" s="70" t="s">
        <v>203</v>
      </c>
      <c r="C46" s="71" t="s">
        <v>266</v>
      </c>
      <c r="D46" s="72">
        <f>E46+F46</f>
        <v>3884300</v>
      </c>
      <c r="E46" s="72">
        <v>3884300</v>
      </c>
      <c r="F46" s="72">
        <v>0</v>
      </c>
      <c r="G46" s="72">
        <f>H46+I46</f>
        <v>186347.36</v>
      </c>
      <c r="H46" s="72">
        <v>186347.36</v>
      </c>
      <c r="I46" s="72">
        <v>0</v>
      </c>
      <c r="J46" s="29">
        <f t="shared" si="5"/>
        <v>4.7974502484360109</v>
      </c>
      <c r="K46" s="29">
        <f t="shared" si="6"/>
        <v>4.7974502484360109</v>
      </c>
      <c r="L46" s="29" t="e">
        <f t="shared" si="7"/>
        <v>#DIV/0!</v>
      </c>
      <c r="M46" s="7"/>
    </row>
    <row r="47" spans="1:13" ht="15.75" x14ac:dyDescent="0.25">
      <c r="A47" s="59" t="s">
        <v>354</v>
      </c>
      <c r="B47" s="60" t="s">
        <v>203</v>
      </c>
      <c r="C47" s="61" t="s">
        <v>356</v>
      </c>
      <c r="D47" s="73">
        <f t="shared" ref="D47:I47" si="20">D48</f>
        <v>0</v>
      </c>
      <c r="E47" s="73">
        <f t="shared" si="20"/>
        <v>0</v>
      </c>
      <c r="F47" s="73">
        <f t="shared" si="20"/>
        <v>0</v>
      </c>
      <c r="G47" s="73">
        <f t="shared" si="20"/>
        <v>0</v>
      </c>
      <c r="H47" s="73">
        <f t="shared" si="20"/>
        <v>0</v>
      </c>
      <c r="I47" s="73">
        <f t="shared" si="20"/>
        <v>0</v>
      </c>
      <c r="J47" s="62" t="e">
        <f t="shared" si="5"/>
        <v>#DIV/0!</v>
      </c>
      <c r="K47" s="62" t="e">
        <f t="shared" si="6"/>
        <v>#DIV/0!</v>
      </c>
      <c r="L47" s="62" t="e">
        <f t="shared" si="7"/>
        <v>#DIV/0!</v>
      </c>
      <c r="M47" s="7"/>
    </row>
    <row r="48" spans="1:13" ht="31.5" x14ac:dyDescent="0.25">
      <c r="A48" s="69" t="s">
        <v>355</v>
      </c>
      <c r="B48" s="70" t="s">
        <v>203</v>
      </c>
      <c r="C48" s="71" t="s">
        <v>357</v>
      </c>
      <c r="D48" s="72">
        <f>E48+F48</f>
        <v>0</v>
      </c>
      <c r="E48" s="72"/>
      <c r="F48" s="72">
        <v>0</v>
      </c>
      <c r="G48" s="72">
        <f>H48+I48</f>
        <v>0</v>
      </c>
      <c r="H48" s="72"/>
      <c r="I48" s="72">
        <v>0</v>
      </c>
      <c r="J48" s="29" t="e">
        <f t="shared" si="5"/>
        <v>#DIV/0!</v>
      </c>
      <c r="K48" s="29" t="e">
        <f t="shared" si="6"/>
        <v>#DIV/0!</v>
      </c>
      <c r="L48" s="29" t="e">
        <f t="shared" si="7"/>
        <v>#DIV/0!</v>
      </c>
      <c r="M48" s="7"/>
    </row>
    <row r="49" spans="1:13" ht="15.75" x14ac:dyDescent="0.25">
      <c r="A49" s="59" t="s">
        <v>267</v>
      </c>
      <c r="B49" s="60" t="s">
        <v>203</v>
      </c>
      <c r="C49" s="61" t="s">
        <v>268</v>
      </c>
      <c r="D49" s="62">
        <f t="shared" ref="D49:I49" si="21">SUM(D50:D53)</f>
        <v>16692600</v>
      </c>
      <c r="E49" s="62">
        <f t="shared" si="21"/>
        <v>16262600</v>
      </c>
      <c r="F49" s="62">
        <f t="shared" si="21"/>
        <v>430000</v>
      </c>
      <c r="G49" s="62">
        <f t="shared" si="21"/>
        <v>1250617.1299999999</v>
      </c>
      <c r="H49" s="62">
        <f t="shared" si="21"/>
        <v>1215916.1299999999</v>
      </c>
      <c r="I49" s="62">
        <f t="shared" si="21"/>
        <v>34701</v>
      </c>
      <c r="J49" s="62">
        <f t="shared" si="5"/>
        <v>7.4920451577345641</v>
      </c>
      <c r="K49" s="62">
        <f t="shared" si="6"/>
        <v>7.4767634326614427</v>
      </c>
      <c r="L49" s="62">
        <f t="shared" si="7"/>
        <v>8.07</v>
      </c>
      <c r="M49" s="7"/>
    </row>
    <row r="50" spans="1:13" ht="15.75" x14ac:dyDescent="0.25">
      <c r="A50" s="69" t="s">
        <v>269</v>
      </c>
      <c r="B50" s="70" t="s">
        <v>203</v>
      </c>
      <c r="C50" s="71" t="s">
        <v>270</v>
      </c>
      <c r="D50" s="72">
        <f>E50+F50</f>
        <v>1107700</v>
      </c>
      <c r="E50" s="72">
        <v>677700</v>
      </c>
      <c r="F50" s="72">
        <v>430000</v>
      </c>
      <c r="G50" s="72">
        <f>H50+I50</f>
        <v>289175</v>
      </c>
      <c r="H50" s="72">
        <v>254474</v>
      </c>
      <c r="I50" s="72">
        <v>34701</v>
      </c>
      <c r="J50" s="29">
        <f t="shared" si="5"/>
        <v>26.105895097950711</v>
      </c>
      <c r="K50" s="29">
        <f t="shared" si="6"/>
        <v>37.549653238896269</v>
      </c>
      <c r="L50" s="29">
        <f t="shared" si="7"/>
        <v>8.07</v>
      </c>
      <c r="M50" s="7"/>
    </row>
    <row r="51" spans="1:13" ht="15.75" x14ac:dyDescent="0.25">
      <c r="A51" s="69" t="s">
        <v>271</v>
      </c>
      <c r="B51" s="70" t="s">
        <v>203</v>
      </c>
      <c r="C51" s="71" t="s">
        <v>272</v>
      </c>
      <c r="D51" s="72">
        <f t="shared" ref="D51:D53" si="22">E51+F51</f>
        <v>11700000</v>
      </c>
      <c r="E51" s="72">
        <v>11700000</v>
      </c>
      <c r="F51" s="72">
        <v>0</v>
      </c>
      <c r="G51" s="72">
        <f t="shared" ref="G51:G53" si="23">H51+I51</f>
        <v>831416.57</v>
      </c>
      <c r="H51" s="72">
        <v>831416.57</v>
      </c>
      <c r="I51" s="72">
        <v>0</v>
      </c>
      <c r="J51" s="29">
        <f t="shared" si="5"/>
        <v>7.1061245299145304</v>
      </c>
      <c r="K51" s="29">
        <f t="shared" si="6"/>
        <v>7.1061245299145304</v>
      </c>
      <c r="L51" s="29" t="e">
        <f t="shared" si="7"/>
        <v>#DIV/0!</v>
      </c>
      <c r="M51" s="7"/>
    </row>
    <row r="52" spans="1:13" ht="15.75" x14ac:dyDescent="0.25">
      <c r="A52" s="69"/>
      <c r="B52" s="70" t="s">
        <v>203</v>
      </c>
      <c r="C52" s="71" t="s">
        <v>395</v>
      </c>
      <c r="D52" s="72">
        <f>E52+F52</f>
        <v>2112000</v>
      </c>
      <c r="E52" s="72">
        <v>2112000</v>
      </c>
      <c r="F52" s="72"/>
      <c r="G52" s="72">
        <f>H52+I52</f>
        <v>0</v>
      </c>
      <c r="H52" s="72"/>
      <c r="I52" s="72"/>
      <c r="J52" s="29">
        <f t="shared" si="5"/>
        <v>0</v>
      </c>
      <c r="K52" s="29">
        <f t="shared" si="6"/>
        <v>0</v>
      </c>
      <c r="L52" s="29" t="e">
        <f t="shared" si="7"/>
        <v>#DIV/0!</v>
      </c>
      <c r="M52" s="7"/>
    </row>
    <row r="53" spans="1:13" ht="31.5" x14ac:dyDescent="0.25">
      <c r="A53" s="69" t="s">
        <v>273</v>
      </c>
      <c r="B53" s="70" t="s">
        <v>203</v>
      </c>
      <c r="C53" s="71" t="s">
        <v>274</v>
      </c>
      <c r="D53" s="72">
        <f t="shared" si="22"/>
        <v>1772900</v>
      </c>
      <c r="E53" s="72">
        <v>1772900</v>
      </c>
      <c r="F53" s="72">
        <v>0</v>
      </c>
      <c r="G53" s="72">
        <f t="shared" si="23"/>
        <v>130025.56</v>
      </c>
      <c r="H53" s="72">
        <v>130025.56</v>
      </c>
      <c r="I53" s="72">
        <v>0</v>
      </c>
      <c r="J53" s="29">
        <f t="shared" si="5"/>
        <v>7.3340605787128439</v>
      </c>
      <c r="K53" s="29">
        <f t="shared" si="6"/>
        <v>7.3340605787128439</v>
      </c>
      <c r="L53" s="29" t="e">
        <f t="shared" si="7"/>
        <v>#DIV/0!</v>
      </c>
      <c r="M53" s="7"/>
    </row>
    <row r="54" spans="1:13" ht="15.75" x14ac:dyDescent="0.25">
      <c r="A54" s="59" t="s">
        <v>275</v>
      </c>
      <c r="B54" s="60" t="s">
        <v>203</v>
      </c>
      <c r="C54" s="61" t="s">
        <v>276</v>
      </c>
      <c r="D54" s="62">
        <f t="shared" ref="D54:I54" si="24">D55+D56</f>
        <v>565000</v>
      </c>
      <c r="E54" s="62">
        <f t="shared" si="24"/>
        <v>0</v>
      </c>
      <c r="F54" s="62">
        <f t="shared" si="24"/>
        <v>565000</v>
      </c>
      <c r="G54" s="62">
        <f t="shared" si="24"/>
        <v>54000</v>
      </c>
      <c r="H54" s="62">
        <f t="shared" si="24"/>
        <v>0</v>
      </c>
      <c r="I54" s="62">
        <f t="shared" si="24"/>
        <v>54000</v>
      </c>
      <c r="J54" s="62">
        <f t="shared" si="5"/>
        <v>9.557522123893806</v>
      </c>
      <c r="K54" s="62" t="e">
        <f t="shared" si="6"/>
        <v>#DIV/0!</v>
      </c>
      <c r="L54" s="62">
        <f t="shared" si="7"/>
        <v>9.557522123893806</v>
      </c>
      <c r="M54" s="7"/>
    </row>
    <row r="55" spans="1:13" ht="15.75" x14ac:dyDescent="0.25">
      <c r="A55" s="69" t="s">
        <v>277</v>
      </c>
      <c r="B55" s="70" t="s">
        <v>203</v>
      </c>
      <c r="C55" s="71" t="s">
        <v>278</v>
      </c>
      <c r="D55" s="72">
        <f>E55+F55</f>
        <v>90000</v>
      </c>
      <c r="E55" s="72"/>
      <c r="F55" s="72">
        <v>90000</v>
      </c>
      <c r="G55" s="72">
        <f>H55+I55</f>
        <v>0</v>
      </c>
      <c r="H55" s="72"/>
      <c r="I55" s="72"/>
      <c r="J55" s="29">
        <f t="shared" si="5"/>
        <v>0</v>
      </c>
      <c r="K55" s="29" t="e">
        <f t="shared" si="6"/>
        <v>#DIV/0!</v>
      </c>
      <c r="L55" s="29">
        <f t="shared" si="7"/>
        <v>0</v>
      </c>
      <c r="M55" s="7"/>
    </row>
    <row r="56" spans="1:13" ht="31.5" x14ac:dyDescent="0.25">
      <c r="A56" s="69" t="s">
        <v>279</v>
      </c>
      <c r="B56" s="70" t="s">
        <v>203</v>
      </c>
      <c r="C56" s="71" t="s">
        <v>280</v>
      </c>
      <c r="D56" s="72">
        <f>E56+F56</f>
        <v>475000</v>
      </c>
      <c r="E56" s="72">
        <v>0</v>
      </c>
      <c r="F56" s="72">
        <v>475000</v>
      </c>
      <c r="G56" s="72">
        <f>H56+I56</f>
        <v>54000</v>
      </c>
      <c r="H56" s="72">
        <v>0</v>
      </c>
      <c r="I56" s="72">
        <v>54000</v>
      </c>
      <c r="J56" s="29">
        <f t="shared" si="5"/>
        <v>11.368421052631579</v>
      </c>
      <c r="K56" s="29" t="e">
        <f t="shared" si="6"/>
        <v>#DIV/0!</v>
      </c>
      <c r="L56" s="29">
        <f t="shared" si="7"/>
        <v>11.368421052631579</v>
      </c>
      <c r="M56" s="7"/>
    </row>
    <row r="57" spans="1:13" ht="47.25" x14ac:dyDescent="0.25">
      <c r="A57" s="59" t="s">
        <v>281</v>
      </c>
      <c r="B57" s="60" t="s">
        <v>203</v>
      </c>
      <c r="C57" s="61" t="s">
        <v>282</v>
      </c>
      <c r="D57" s="62">
        <f t="shared" ref="D57:I57" si="25">D58</f>
        <v>0</v>
      </c>
      <c r="E57" s="62">
        <f t="shared" si="25"/>
        <v>0</v>
      </c>
      <c r="F57" s="62">
        <f t="shared" si="25"/>
        <v>0</v>
      </c>
      <c r="G57" s="62">
        <f t="shared" si="25"/>
        <v>0</v>
      </c>
      <c r="H57" s="62">
        <f t="shared" si="25"/>
        <v>0</v>
      </c>
      <c r="I57" s="62">
        <f t="shared" si="25"/>
        <v>0</v>
      </c>
      <c r="J57" s="62" t="e">
        <f t="shared" si="5"/>
        <v>#DIV/0!</v>
      </c>
      <c r="K57" s="62" t="e">
        <f t="shared" si="6"/>
        <v>#DIV/0!</v>
      </c>
      <c r="L57" s="62" t="e">
        <f t="shared" si="7"/>
        <v>#DIV/0!</v>
      </c>
      <c r="M57" s="7"/>
    </row>
    <row r="58" spans="1:13" ht="31.5" x14ac:dyDescent="0.25">
      <c r="A58" s="69" t="s">
        <v>283</v>
      </c>
      <c r="B58" s="70" t="s">
        <v>203</v>
      </c>
      <c r="C58" s="71" t="s">
        <v>284</v>
      </c>
      <c r="D58" s="72">
        <f>E58+F58</f>
        <v>0</v>
      </c>
      <c r="E58" s="72">
        <v>0</v>
      </c>
      <c r="F58" s="72">
        <v>0</v>
      </c>
      <c r="G58" s="72">
        <f>H58+I58</f>
        <v>0</v>
      </c>
      <c r="H58" s="72"/>
      <c r="I58" s="72">
        <v>0</v>
      </c>
      <c r="J58" s="29" t="e">
        <f t="shared" si="5"/>
        <v>#DIV/0!</v>
      </c>
      <c r="K58" s="29" t="e">
        <f t="shared" si="6"/>
        <v>#DIV/0!</v>
      </c>
      <c r="L58" s="29" t="e">
        <f t="shared" si="7"/>
        <v>#DIV/0!</v>
      </c>
      <c r="M58" s="7"/>
    </row>
    <row r="59" spans="1:13" ht="78.75" x14ac:dyDescent="0.25">
      <c r="A59" s="59" t="s">
        <v>285</v>
      </c>
      <c r="B59" s="60" t="s">
        <v>203</v>
      </c>
      <c r="C59" s="61" t="s">
        <v>286</v>
      </c>
      <c r="D59" s="62">
        <f t="shared" ref="D59:G59" si="26">D61</f>
        <v>0</v>
      </c>
      <c r="E59" s="62">
        <f>E61+E60</f>
        <v>19481400</v>
      </c>
      <c r="F59" s="62">
        <f>F61+F60</f>
        <v>176800</v>
      </c>
      <c r="G59" s="62">
        <f t="shared" si="26"/>
        <v>0</v>
      </c>
      <c r="H59" s="62">
        <f>H61+H60</f>
        <v>1624000</v>
      </c>
      <c r="I59" s="62">
        <f>I61+I60</f>
        <v>0</v>
      </c>
      <c r="J59" s="62" t="e">
        <f t="shared" si="5"/>
        <v>#DIV/0!</v>
      </c>
      <c r="K59" s="62">
        <f t="shared" si="6"/>
        <v>8.3361565390577681</v>
      </c>
      <c r="L59" s="62">
        <f t="shared" si="7"/>
        <v>0</v>
      </c>
      <c r="M59" s="7"/>
    </row>
    <row r="60" spans="1:13" ht="31.5" x14ac:dyDescent="0.25">
      <c r="A60" s="69" t="s">
        <v>287</v>
      </c>
      <c r="B60" s="60"/>
      <c r="C60" s="71" t="s">
        <v>396</v>
      </c>
      <c r="D60" s="62"/>
      <c r="E60" s="62">
        <v>19481400</v>
      </c>
      <c r="F60" s="62"/>
      <c r="G60" s="62"/>
      <c r="H60" s="62">
        <v>1624000</v>
      </c>
      <c r="I60" s="62"/>
      <c r="J60" s="62"/>
      <c r="K60" s="62"/>
      <c r="L60" s="62"/>
      <c r="M60" s="7"/>
    </row>
    <row r="61" spans="1:13" ht="32.25" thickBot="1" x14ac:dyDescent="0.3">
      <c r="A61" s="69" t="s">
        <v>287</v>
      </c>
      <c r="B61" s="70" t="s">
        <v>203</v>
      </c>
      <c r="C61" s="71" t="s">
        <v>288</v>
      </c>
      <c r="D61" s="72"/>
      <c r="E61" s="72"/>
      <c r="F61" s="72">
        <v>176800</v>
      </c>
      <c r="G61" s="72"/>
      <c r="H61" s="72"/>
      <c r="I61" s="72"/>
      <c r="J61" s="29" t="e">
        <f t="shared" si="5"/>
        <v>#DIV/0!</v>
      </c>
      <c r="K61" s="29" t="e">
        <f t="shared" si="6"/>
        <v>#DIV/0!</v>
      </c>
      <c r="L61" s="29">
        <f t="shared" si="7"/>
        <v>0</v>
      </c>
      <c r="M61" s="7"/>
    </row>
    <row r="62" spans="1:13" ht="16.5" thickBot="1" x14ac:dyDescent="0.3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3"/>
    </row>
    <row r="63" spans="1:13" ht="54.75" customHeight="1" thickBot="1" x14ac:dyDescent="0.3">
      <c r="A63" s="42" t="s">
        <v>289</v>
      </c>
      <c r="B63" s="43">
        <v>450</v>
      </c>
      <c r="C63" s="44" t="s">
        <v>20</v>
      </c>
      <c r="D63" s="45">
        <f>Доходы!D9-Расходы!D7</f>
        <v>-5901195.2100000381</v>
      </c>
      <c r="E63" s="45">
        <f>Доходы!E9-Расходы!E7</f>
        <v>-5401208</v>
      </c>
      <c r="F63" s="45">
        <f>Доходы!F9-Расходы!F7</f>
        <v>-499987.21000000089</v>
      </c>
      <c r="G63" s="45">
        <f>Доходы!G9-Расходы!G7</f>
        <v>6502987.4700000025</v>
      </c>
      <c r="H63" s="45">
        <f>Доходы!H9-Расходы!H7</f>
        <v>5844016.9899999984</v>
      </c>
      <c r="I63" s="45">
        <f>Доходы!I9-Расходы!I7</f>
        <v>658970.48</v>
      </c>
      <c r="J63" s="45"/>
      <c r="K63" s="45"/>
      <c r="L63" s="45"/>
      <c r="M63" s="7"/>
    </row>
    <row r="64" spans="1:13" hidden="1" x14ac:dyDescent="0.25">
      <c r="A64" s="8"/>
      <c r="B64" s="11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3" t="s">
        <v>197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I33" sqref="I33"/>
    </sheetView>
  </sheetViews>
  <sheetFormatPr defaultRowHeight="15" x14ac:dyDescent="0.25"/>
  <cols>
    <col min="1" max="1" width="45.42578125" style="1" customWidth="1"/>
    <col min="2" max="2" width="5" style="1" customWidth="1"/>
    <col min="3" max="3" width="23.5703125" style="1" customWidth="1"/>
    <col min="4" max="4" width="18" style="1" customWidth="1"/>
    <col min="5" max="5" width="16.140625" style="1" customWidth="1"/>
    <col min="6" max="6" width="15.42578125" style="1" customWidth="1"/>
    <col min="7" max="7" width="18.140625" style="1" bestFit="1" customWidth="1"/>
    <col min="8" max="8" width="16.28515625" style="1" customWidth="1"/>
    <col min="9" max="9" width="15" style="1" customWidth="1"/>
    <col min="10" max="10" width="9.7109375" style="1" customWidth="1"/>
    <col min="11" max="16384" width="9.140625" style="1"/>
  </cols>
  <sheetData>
    <row r="1" spans="1:10" ht="10.5" customHeight="1" x14ac:dyDescent="0.25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25">
      <c r="A2" s="89"/>
      <c r="B2" s="90"/>
      <c r="C2" s="90"/>
      <c r="D2" s="31" t="s">
        <v>341</v>
      </c>
      <c r="E2" s="31"/>
      <c r="F2" s="31"/>
      <c r="G2" s="46"/>
      <c r="H2" s="33"/>
      <c r="I2" s="33"/>
      <c r="J2" s="3"/>
    </row>
    <row r="3" spans="1:10" ht="14.1" customHeight="1" x14ac:dyDescent="0.25">
      <c r="A3" s="47"/>
      <c r="B3" s="48"/>
      <c r="C3" s="36"/>
      <c r="D3" s="35"/>
      <c r="E3" s="35"/>
      <c r="F3" s="35"/>
      <c r="G3" s="35"/>
      <c r="H3" s="37"/>
      <c r="I3" s="37"/>
      <c r="J3" s="3"/>
    </row>
    <row r="4" spans="1:10" ht="11.45" customHeight="1" x14ac:dyDescent="0.25">
      <c r="A4" s="86" t="s">
        <v>0</v>
      </c>
      <c r="B4" s="86" t="s">
        <v>1</v>
      </c>
      <c r="C4" s="86" t="s">
        <v>290</v>
      </c>
      <c r="D4" s="88" t="s">
        <v>3</v>
      </c>
      <c r="E4" s="84"/>
      <c r="F4" s="84"/>
      <c r="G4" s="84" t="s">
        <v>4</v>
      </c>
      <c r="H4" s="84"/>
      <c r="I4" s="84"/>
      <c r="J4" s="5"/>
    </row>
    <row r="5" spans="1:10" ht="131.25" customHeight="1" x14ac:dyDescent="0.25">
      <c r="A5" s="87"/>
      <c r="B5" s="87"/>
      <c r="C5" s="87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5"/>
    </row>
    <row r="7" spans="1:10" ht="51.75" customHeight="1" x14ac:dyDescent="0.25">
      <c r="A7" s="49" t="s">
        <v>291</v>
      </c>
      <c r="B7" s="20" t="s">
        <v>292</v>
      </c>
      <c r="C7" s="21" t="s">
        <v>20</v>
      </c>
      <c r="D7" s="22">
        <f>D9+D20</f>
        <v>5901195.2100000009</v>
      </c>
      <c r="E7" s="22">
        <f>E9+E20</f>
        <v>5401208</v>
      </c>
      <c r="F7" s="29">
        <f>F20</f>
        <v>499987.21000000089</v>
      </c>
      <c r="G7" s="22">
        <f>G9+G20</f>
        <v>-6502987.4699999988</v>
      </c>
      <c r="H7" s="22">
        <f>H9+H20</f>
        <v>-5844016.9899999984</v>
      </c>
      <c r="I7" s="22">
        <f>I9+I20</f>
        <v>-658970.48</v>
      </c>
      <c r="J7" s="7"/>
    </row>
    <row r="8" spans="1:10" ht="19.5" customHeight="1" x14ac:dyDescent="0.25">
      <c r="A8" s="50" t="s">
        <v>293</v>
      </c>
      <c r="B8" s="24"/>
      <c r="C8" s="25"/>
      <c r="D8" s="25"/>
      <c r="E8" s="25"/>
      <c r="F8" s="25"/>
      <c r="G8" s="25"/>
      <c r="H8" s="51"/>
      <c r="I8" s="51"/>
      <c r="J8" s="7"/>
    </row>
    <row r="9" spans="1:10" ht="39.75" customHeight="1" x14ac:dyDescent="0.25">
      <c r="A9" s="52" t="s">
        <v>294</v>
      </c>
      <c r="B9" s="53" t="s">
        <v>295</v>
      </c>
      <c r="C9" s="28" t="s">
        <v>20</v>
      </c>
      <c r="D9" s="29">
        <f>E9</f>
        <v>1808000</v>
      </c>
      <c r="E9" s="29">
        <f>E11</f>
        <v>1808000</v>
      </c>
      <c r="F9" s="29" t="s">
        <v>21</v>
      </c>
      <c r="G9" s="29"/>
      <c r="H9" s="29"/>
      <c r="I9" s="29"/>
      <c r="J9" s="7"/>
    </row>
    <row r="10" spans="1:10" ht="12.95" customHeight="1" x14ac:dyDescent="0.25">
      <c r="A10" s="54" t="s">
        <v>296</v>
      </c>
      <c r="B10" s="24"/>
      <c r="C10" s="25"/>
      <c r="D10" s="25"/>
      <c r="E10" s="25"/>
      <c r="F10" s="25"/>
      <c r="G10" s="25"/>
      <c r="H10" s="25"/>
      <c r="I10" s="25"/>
      <c r="J10" s="7"/>
    </row>
    <row r="11" spans="1:10" ht="25.5" customHeight="1" x14ac:dyDescent="0.25">
      <c r="A11" s="55" t="s">
        <v>297</v>
      </c>
      <c r="B11" s="56" t="s">
        <v>295</v>
      </c>
      <c r="C11" s="57" t="s">
        <v>298</v>
      </c>
      <c r="D11" s="29">
        <f>E11</f>
        <v>1808000</v>
      </c>
      <c r="E11" s="29">
        <f>E12</f>
        <v>1808000</v>
      </c>
      <c r="F11" s="29" t="s">
        <v>21</v>
      </c>
      <c r="G11" s="22" t="s">
        <v>21</v>
      </c>
      <c r="H11" s="22" t="s">
        <v>21</v>
      </c>
      <c r="I11" s="22" t="s">
        <v>21</v>
      </c>
      <c r="J11" s="7"/>
    </row>
    <row r="12" spans="1:10" ht="25.5" customHeight="1" x14ac:dyDescent="0.25">
      <c r="A12" s="55" t="s">
        <v>299</v>
      </c>
      <c r="B12" s="56" t="s">
        <v>295</v>
      </c>
      <c r="C12" s="57" t="s">
        <v>300</v>
      </c>
      <c r="D12" s="29">
        <f>E12</f>
        <v>1808000</v>
      </c>
      <c r="E12" s="29">
        <f>E13</f>
        <v>1808000</v>
      </c>
      <c r="F12" s="29" t="s">
        <v>21</v>
      </c>
      <c r="G12" s="22" t="s">
        <v>21</v>
      </c>
      <c r="H12" s="22" t="s">
        <v>21</v>
      </c>
      <c r="I12" s="22" t="s">
        <v>21</v>
      </c>
      <c r="J12" s="7"/>
    </row>
    <row r="13" spans="1:10" ht="44.25" customHeight="1" x14ac:dyDescent="0.25">
      <c r="A13" s="55" t="s">
        <v>301</v>
      </c>
      <c r="B13" s="56" t="s">
        <v>295</v>
      </c>
      <c r="C13" s="57" t="s">
        <v>302</v>
      </c>
      <c r="D13" s="29">
        <f>E13</f>
        <v>1808000</v>
      </c>
      <c r="E13" s="29">
        <v>1808000</v>
      </c>
      <c r="F13" s="29" t="s">
        <v>21</v>
      </c>
      <c r="G13" s="22" t="s">
        <v>21</v>
      </c>
      <c r="H13" s="22" t="s">
        <v>21</v>
      </c>
      <c r="I13" s="22" t="s">
        <v>21</v>
      </c>
      <c r="J13" s="7"/>
    </row>
    <row r="14" spans="1:10" ht="25.5" customHeight="1" x14ac:dyDescent="0.25">
      <c r="A14" s="55" t="s">
        <v>303</v>
      </c>
      <c r="B14" s="56" t="s">
        <v>295</v>
      </c>
      <c r="C14" s="57" t="s">
        <v>304</v>
      </c>
      <c r="D14" s="29"/>
      <c r="E14" s="29"/>
      <c r="F14" s="29" t="s">
        <v>21</v>
      </c>
      <c r="G14" s="29"/>
      <c r="H14" s="29"/>
      <c r="I14" s="22" t="s">
        <v>21</v>
      </c>
      <c r="J14" s="7"/>
    </row>
    <row r="15" spans="1:10" ht="38.25" customHeight="1" x14ac:dyDescent="0.25">
      <c r="A15" s="55" t="s">
        <v>305</v>
      </c>
      <c r="B15" s="56" t="s">
        <v>295</v>
      </c>
      <c r="C15" s="57" t="s">
        <v>306</v>
      </c>
      <c r="D15" s="29"/>
      <c r="E15" s="29"/>
      <c r="F15" s="29" t="s">
        <v>21</v>
      </c>
      <c r="G15" s="29"/>
      <c r="H15" s="29"/>
      <c r="I15" s="22" t="s">
        <v>21</v>
      </c>
      <c r="J15" s="7"/>
    </row>
    <row r="16" spans="1:10" ht="46.5" customHeight="1" x14ac:dyDescent="0.25">
      <c r="A16" s="55" t="s">
        <v>307</v>
      </c>
      <c r="B16" s="56" t="s">
        <v>295</v>
      </c>
      <c r="C16" s="57" t="s">
        <v>308</v>
      </c>
      <c r="D16" s="29"/>
      <c r="E16" s="29"/>
      <c r="F16" s="29" t="s">
        <v>21</v>
      </c>
      <c r="G16" s="29"/>
      <c r="H16" s="29"/>
      <c r="I16" s="22" t="s">
        <v>21</v>
      </c>
      <c r="J16" s="7"/>
    </row>
    <row r="17" spans="1:10" ht="38.25" customHeight="1" x14ac:dyDescent="0.25">
      <c r="A17" s="55" t="s">
        <v>309</v>
      </c>
      <c r="B17" s="56" t="s">
        <v>295</v>
      </c>
      <c r="C17" s="57" t="s">
        <v>310</v>
      </c>
      <c r="D17" s="29"/>
      <c r="E17" s="29"/>
      <c r="F17" s="29" t="s">
        <v>21</v>
      </c>
      <c r="G17" s="29"/>
      <c r="H17" s="29"/>
      <c r="I17" s="22" t="s">
        <v>21</v>
      </c>
      <c r="J17" s="7"/>
    </row>
    <row r="18" spans="1:10" ht="24.75" customHeight="1" x14ac:dyDescent="0.25">
      <c r="A18" s="52" t="s">
        <v>311</v>
      </c>
      <c r="B18" s="53" t="s">
        <v>312</v>
      </c>
      <c r="C18" s="28" t="s">
        <v>20</v>
      </c>
      <c r="D18" s="29" t="s">
        <v>21</v>
      </c>
      <c r="E18" s="29" t="s">
        <v>21</v>
      </c>
      <c r="F18" s="29" t="s">
        <v>21</v>
      </c>
      <c r="G18" s="29" t="s">
        <v>21</v>
      </c>
      <c r="H18" s="29" t="s">
        <v>21</v>
      </c>
      <c r="I18" s="29" t="s">
        <v>21</v>
      </c>
      <c r="J18" s="7"/>
    </row>
    <row r="19" spans="1:10" ht="15" customHeight="1" x14ac:dyDescent="0.25">
      <c r="A19" s="54" t="s">
        <v>296</v>
      </c>
      <c r="B19" s="24"/>
      <c r="C19" s="25"/>
      <c r="D19" s="25"/>
      <c r="E19" s="25"/>
      <c r="F19" s="25"/>
      <c r="G19" s="25"/>
      <c r="H19" s="25"/>
      <c r="I19" s="25"/>
      <c r="J19" s="7"/>
    </row>
    <row r="20" spans="1:10" ht="24.75" customHeight="1" x14ac:dyDescent="0.25">
      <c r="A20" s="52" t="s">
        <v>313</v>
      </c>
      <c r="B20" s="53" t="s">
        <v>314</v>
      </c>
      <c r="C20" s="28" t="s">
        <v>20</v>
      </c>
      <c r="D20" s="29">
        <f>E20+F20</f>
        <v>4093195.2100000009</v>
      </c>
      <c r="E20" s="29">
        <f>E21</f>
        <v>3593208</v>
      </c>
      <c r="F20" s="29">
        <f>F21</f>
        <v>499987.21000000089</v>
      </c>
      <c r="G20" s="75">
        <f>H20+I20</f>
        <v>-6502987.4699999988</v>
      </c>
      <c r="H20" s="29">
        <f>H21</f>
        <v>-5844016.9899999984</v>
      </c>
      <c r="I20" s="29">
        <f>I21</f>
        <v>-658970.48</v>
      </c>
      <c r="J20" s="7"/>
    </row>
    <row r="21" spans="1:10" ht="25.5" customHeight="1" x14ac:dyDescent="0.25">
      <c r="A21" s="55" t="s">
        <v>315</v>
      </c>
      <c r="B21" s="56" t="s">
        <v>314</v>
      </c>
      <c r="C21" s="57" t="s">
        <v>316</v>
      </c>
      <c r="D21" s="29">
        <f t="shared" ref="D21:D31" si="0">E21+F21</f>
        <v>4093195.2100000009</v>
      </c>
      <c r="E21" s="29">
        <f>E22+E27</f>
        <v>3593208</v>
      </c>
      <c r="F21" s="29">
        <f>F22+F27</f>
        <v>499987.21000000089</v>
      </c>
      <c r="G21" s="29">
        <f t="shared" ref="G21:G31" si="1">H21+I21</f>
        <v>-6502987.4699999988</v>
      </c>
      <c r="H21" s="29">
        <f>H22+H27</f>
        <v>-5844016.9899999984</v>
      </c>
      <c r="I21" s="29">
        <f>I22+I27</f>
        <v>-658970.48</v>
      </c>
      <c r="J21" s="7"/>
    </row>
    <row r="22" spans="1:10" ht="24.75" customHeight="1" x14ac:dyDescent="0.25">
      <c r="A22" s="52" t="s">
        <v>317</v>
      </c>
      <c r="B22" s="53" t="s">
        <v>318</v>
      </c>
      <c r="C22" s="28" t="s">
        <v>20</v>
      </c>
      <c r="D22" s="29">
        <f t="shared" si="0"/>
        <v>-465316600</v>
      </c>
      <c r="E22" s="29">
        <f>E23</f>
        <v>-404531500</v>
      </c>
      <c r="F22" s="29">
        <f>F23</f>
        <v>-60785100</v>
      </c>
      <c r="G22" s="22">
        <f t="shared" si="1"/>
        <v>-21943250.369999997</v>
      </c>
      <c r="H22" s="22">
        <f>H23</f>
        <v>-18529067.259999998</v>
      </c>
      <c r="I22" s="29">
        <f>I23</f>
        <v>-3414183.11</v>
      </c>
      <c r="J22" s="7"/>
    </row>
    <row r="23" spans="1:10" ht="15" customHeight="1" x14ac:dyDescent="0.25">
      <c r="A23" s="55" t="s">
        <v>319</v>
      </c>
      <c r="B23" s="56" t="s">
        <v>318</v>
      </c>
      <c r="C23" s="57" t="s">
        <v>320</v>
      </c>
      <c r="D23" s="29">
        <f t="shared" si="0"/>
        <v>-465316600</v>
      </c>
      <c r="E23" s="29">
        <f>E24</f>
        <v>-404531500</v>
      </c>
      <c r="F23" s="29">
        <f>F24</f>
        <v>-60785100</v>
      </c>
      <c r="G23" s="22">
        <f t="shared" si="1"/>
        <v>-21943250.369999997</v>
      </c>
      <c r="H23" s="22">
        <f>H24</f>
        <v>-18529067.259999998</v>
      </c>
      <c r="I23" s="29">
        <f>I24</f>
        <v>-3414183.11</v>
      </c>
      <c r="J23" s="7"/>
    </row>
    <row r="24" spans="1:10" ht="25.5" customHeight="1" x14ac:dyDescent="0.25">
      <c r="A24" s="55" t="s">
        <v>321</v>
      </c>
      <c r="B24" s="56" t="s">
        <v>318</v>
      </c>
      <c r="C24" s="57" t="s">
        <v>322</v>
      </c>
      <c r="D24" s="29">
        <f t="shared" si="0"/>
        <v>-465316600</v>
      </c>
      <c r="E24" s="29">
        <f>E25+E26</f>
        <v>-404531500</v>
      </c>
      <c r="F24" s="29">
        <f>F25+F26</f>
        <v>-60785100</v>
      </c>
      <c r="G24" s="22">
        <f t="shared" si="1"/>
        <v>-21943250.369999997</v>
      </c>
      <c r="H24" s="22">
        <f>H25+H26</f>
        <v>-18529067.259999998</v>
      </c>
      <c r="I24" s="22">
        <f>I25+I26</f>
        <v>-3414183.11</v>
      </c>
      <c r="J24" s="7"/>
    </row>
    <row r="25" spans="1:10" ht="25.5" customHeight="1" x14ac:dyDescent="0.25">
      <c r="A25" s="55" t="s">
        <v>323</v>
      </c>
      <c r="B25" s="56" t="s">
        <v>318</v>
      </c>
      <c r="C25" s="57" t="s">
        <v>324</v>
      </c>
      <c r="D25" s="29">
        <f t="shared" si="0"/>
        <v>-404531500</v>
      </c>
      <c r="E25" s="29">
        <f>-(Доходы!E9+Источники!E9)</f>
        <v>-404531500</v>
      </c>
      <c r="F25" s="29"/>
      <c r="G25" s="22">
        <f t="shared" si="1"/>
        <v>-18529067.259999998</v>
      </c>
      <c r="H25" s="29">
        <f>-(Доходы!H9+Источники!H9)</f>
        <v>-18529067.259999998</v>
      </c>
      <c r="I25" s="22"/>
      <c r="J25" s="7"/>
    </row>
    <row r="26" spans="1:10" ht="25.5" customHeight="1" x14ac:dyDescent="0.25">
      <c r="A26" s="55" t="s">
        <v>325</v>
      </c>
      <c r="B26" s="56" t="s">
        <v>318</v>
      </c>
      <c r="C26" s="57" t="s">
        <v>326</v>
      </c>
      <c r="D26" s="29">
        <f t="shared" si="0"/>
        <v>-60785100</v>
      </c>
      <c r="E26" s="29"/>
      <c r="F26" s="29">
        <f>-(Доходы!F9)</f>
        <v>-60785100</v>
      </c>
      <c r="G26" s="22">
        <f t="shared" si="1"/>
        <v>-3414183.11</v>
      </c>
      <c r="H26" s="29"/>
      <c r="I26" s="29">
        <f>-(Доходы!I9)</f>
        <v>-3414183.11</v>
      </c>
      <c r="J26" s="7"/>
    </row>
    <row r="27" spans="1:10" ht="24.75" customHeight="1" x14ac:dyDescent="0.25">
      <c r="A27" s="52" t="s">
        <v>327</v>
      </c>
      <c r="B27" s="53" t="s">
        <v>328</v>
      </c>
      <c r="C27" s="28" t="s">
        <v>20</v>
      </c>
      <c r="D27" s="29">
        <f t="shared" si="0"/>
        <v>469409795.20999998</v>
      </c>
      <c r="E27" s="29">
        <f>E28</f>
        <v>408124708</v>
      </c>
      <c r="F27" s="29">
        <f>F28</f>
        <v>61285087.210000001</v>
      </c>
      <c r="G27" s="22">
        <f t="shared" si="1"/>
        <v>15440262.899999999</v>
      </c>
      <c r="H27" s="22">
        <f>H28</f>
        <v>12685050.27</v>
      </c>
      <c r="I27" s="29">
        <f>I28</f>
        <v>2755212.63</v>
      </c>
      <c r="J27" s="7"/>
    </row>
    <row r="28" spans="1:10" ht="15" customHeight="1" x14ac:dyDescent="0.25">
      <c r="A28" s="55" t="s">
        <v>329</v>
      </c>
      <c r="B28" s="56" t="s">
        <v>328</v>
      </c>
      <c r="C28" s="57" t="s">
        <v>330</v>
      </c>
      <c r="D28" s="29">
        <f t="shared" si="0"/>
        <v>469409795.20999998</v>
      </c>
      <c r="E28" s="29">
        <f>E29</f>
        <v>408124708</v>
      </c>
      <c r="F28" s="29">
        <f>F29</f>
        <v>61285087.210000001</v>
      </c>
      <c r="G28" s="22">
        <f t="shared" si="1"/>
        <v>15440262.899999999</v>
      </c>
      <c r="H28" s="22">
        <f>H29</f>
        <v>12685050.27</v>
      </c>
      <c r="I28" s="29">
        <f>I29</f>
        <v>2755212.63</v>
      </c>
      <c r="J28" s="7"/>
    </row>
    <row r="29" spans="1:10" ht="25.5" customHeight="1" x14ac:dyDescent="0.25">
      <c r="A29" s="55" t="s">
        <v>331</v>
      </c>
      <c r="B29" s="56" t="s">
        <v>328</v>
      </c>
      <c r="C29" s="57" t="s">
        <v>332</v>
      </c>
      <c r="D29" s="29">
        <f t="shared" si="0"/>
        <v>469409795.20999998</v>
      </c>
      <c r="E29" s="29">
        <f>E30+E31</f>
        <v>408124708</v>
      </c>
      <c r="F29" s="29">
        <f>F30+F31</f>
        <v>61285087.210000001</v>
      </c>
      <c r="G29" s="22">
        <f t="shared" si="1"/>
        <v>15440262.899999999</v>
      </c>
      <c r="H29" s="22">
        <f>H30+H31</f>
        <v>12685050.27</v>
      </c>
      <c r="I29" s="29">
        <f>I30+I31</f>
        <v>2755212.63</v>
      </c>
      <c r="J29" s="7"/>
    </row>
    <row r="30" spans="1:10" ht="25.5" customHeight="1" x14ac:dyDescent="0.25">
      <c r="A30" s="55" t="s">
        <v>333</v>
      </c>
      <c r="B30" s="56" t="s">
        <v>328</v>
      </c>
      <c r="C30" s="57" t="s">
        <v>334</v>
      </c>
      <c r="D30" s="29">
        <f t="shared" si="0"/>
        <v>408124708</v>
      </c>
      <c r="E30" s="29">
        <f>Расходы!E7</f>
        <v>408124708</v>
      </c>
      <c r="F30" s="29"/>
      <c r="G30" s="22">
        <f t="shared" si="1"/>
        <v>12685050.27</v>
      </c>
      <c r="H30" s="22">
        <f>Расходы!H7</f>
        <v>12685050.27</v>
      </c>
      <c r="I30" s="22"/>
      <c r="J30" s="7"/>
    </row>
    <row r="31" spans="1:10" ht="25.5" customHeight="1" x14ac:dyDescent="0.25">
      <c r="A31" s="55" t="s">
        <v>335</v>
      </c>
      <c r="B31" s="56" t="s">
        <v>328</v>
      </c>
      <c r="C31" s="57" t="s">
        <v>336</v>
      </c>
      <c r="D31" s="29">
        <f t="shared" si="0"/>
        <v>61285087.210000001</v>
      </c>
      <c r="E31" s="29"/>
      <c r="F31" s="29">
        <f>Расходы!F7</f>
        <v>61285087.210000001</v>
      </c>
      <c r="G31" s="22">
        <f t="shared" si="1"/>
        <v>2755212.63</v>
      </c>
      <c r="H31" s="22"/>
      <c r="I31" s="22">
        <f>Расходы!I7</f>
        <v>2755212.63</v>
      </c>
      <c r="J31" s="7"/>
    </row>
    <row r="32" spans="1:10" hidden="1" x14ac:dyDescent="0.25">
      <c r="A32" s="8"/>
      <c r="B32" s="11"/>
      <c r="C32" s="11"/>
      <c r="D32" s="12"/>
      <c r="E32" s="12"/>
      <c r="F32" s="12"/>
      <c r="G32" s="12"/>
      <c r="H32" s="12"/>
      <c r="I32" s="12"/>
      <c r="J32" s="3" t="s">
        <v>197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2017-03-29T00:45:47Z</cp:lastPrinted>
  <dcterms:created xsi:type="dcterms:W3CDTF">2017-02-16T00:52:44Z</dcterms:created>
  <dcterms:modified xsi:type="dcterms:W3CDTF">2020-03-12T02:24:49Z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